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90" windowWidth="14890" windowHeight="7810" activeTab="2"/>
  </bookViews>
  <sheets>
    <sheet name="1번필수" sheetId="15" r:id="rId1"/>
    <sheet name="1-1번필수" sheetId="10" r:id="rId2"/>
    <sheet name="2번" sheetId="19" r:id="rId3"/>
    <sheet name="2-1번" sheetId="12" r:id="rId4"/>
    <sheet name="포괄" sheetId="13" r:id="rId5"/>
    <sheet name="Sheet1" sheetId="14" r:id="rId6"/>
    <sheet name="문제풀이양식" sheetId="16" r:id="rId7"/>
    <sheet name="입원명세서양식" sheetId="17" r:id="rId8"/>
    <sheet name="Sheet4" sheetId="18" r:id="rId9"/>
  </sheets>
  <calcPr calcId="144525"/>
</workbook>
</file>

<file path=xl/calcChain.xml><?xml version="1.0" encoding="utf-8"?>
<calcChain xmlns="http://schemas.openxmlformats.org/spreadsheetml/2006/main">
  <c r="G41" i="10" l="1"/>
  <c r="E25" i="10"/>
  <c r="G39" i="10"/>
  <c r="G36" i="10"/>
  <c r="AB43" i="10"/>
  <c r="N34" i="15"/>
  <c r="E17" i="10"/>
  <c r="AC60" i="10"/>
  <c r="AC59" i="10"/>
  <c r="AC58" i="10"/>
  <c r="AC57" i="10"/>
  <c r="AC56" i="10"/>
  <c r="AC55" i="10"/>
  <c r="AC54" i="10"/>
  <c r="AC53" i="10"/>
  <c r="AC52" i="10"/>
  <c r="AC51" i="10"/>
  <c r="AC50" i="10"/>
  <c r="AC49" i="10"/>
  <c r="AC48" i="10"/>
  <c r="AC47" i="10"/>
  <c r="AC46" i="10"/>
  <c r="AC45" i="10"/>
  <c r="AC44" i="10"/>
  <c r="AC43" i="10"/>
  <c r="AC42" i="10"/>
  <c r="AC41" i="10"/>
  <c r="AC40" i="10"/>
  <c r="AC39" i="10"/>
  <c r="AC38" i="10"/>
  <c r="AC37" i="10"/>
  <c r="AC36" i="10"/>
  <c r="AC35" i="10"/>
  <c r="AC34" i="10"/>
  <c r="AC33" i="10"/>
  <c r="AC32" i="10"/>
  <c r="AC31" i="10"/>
  <c r="AC30" i="10"/>
  <c r="AC29" i="10"/>
  <c r="AC28" i="10"/>
  <c r="AC27" i="10"/>
  <c r="AC26" i="10"/>
  <c r="AC25" i="10"/>
  <c r="AC24" i="10"/>
  <c r="AC23" i="10"/>
  <c r="AC22" i="10"/>
  <c r="AC21" i="10"/>
  <c r="AC20" i="10"/>
  <c r="AC19" i="10"/>
  <c r="AC18" i="10"/>
  <c r="AF17" i="10"/>
  <c r="AE17" i="10"/>
  <c r="AD17" i="10"/>
  <c r="AC17" i="10"/>
  <c r="AF16" i="10"/>
  <c r="AE16" i="10"/>
  <c r="AD16" i="10"/>
  <c r="AA60" i="10"/>
  <c r="AA59" i="10"/>
  <c r="AA58" i="10"/>
  <c r="AA57" i="10"/>
  <c r="AA56" i="10"/>
  <c r="AA55" i="10"/>
  <c r="Q55" i="10" s="1"/>
  <c r="W55" i="10" s="1"/>
  <c r="AA54" i="10"/>
  <c r="Q54" i="10" s="1"/>
  <c r="W54" i="10" s="1"/>
  <c r="AA53" i="10"/>
  <c r="Q53" i="10" s="1"/>
  <c r="W53" i="10" s="1"/>
  <c r="AA52" i="10"/>
  <c r="AA51" i="10"/>
  <c r="AA50" i="10"/>
  <c r="AA49" i="10"/>
  <c r="AA48" i="10"/>
  <c r="AA47" i="10"/>
  <c r="Q47" i="10" s="1"/>
  <c r="W47" i="10" s="1"/>
  <c r="AA46" i="10"/>
  <c r="Q46" i="10" s="1"/>
  <c r="W46" i="10" s="1"/>
  <c r="AA45" i="10"/>
  <c r="AA44" i="10"/>
  <c r="AA43" i="10"/>
  <c r="AA42" i="10"/>
  <c r="AA41" i="10"/>
  <c r="AA40" i="10"/>
  <c r="AA39" i="10"/>
  <c r="Q39" i="10" s="1"/>
  <c r="W39" i="10" s="1"/>
  <c r="AA38" i="10"/>
  <c r="Q38" i="10" s="1"/>
  <c r="W38" i="10" s="1"/>
  <c r="AA37" i="10"/>
  <c r="Q37" i="10" s="1"/>
  <c r="W37" i="10" s="1"/>
  <c r="AA36" i="10"/>
  <c r="AA35" i="10"/>
  <c r="AA34" i="10"/>
  <c r="AA33" i="10"/>
  <c r="AA32" i="10"/>
  <c r="AA31" i="10"/>
  <c r="Q31" i="10" s="1"/>
  <c r="W31" i="10" s="1"/>
  <c r="AA30" i="10"/>
  <c r="Q30" i="10" s="1"/>
  <c r="W30" i="10" s="1"/>
  <c r="AA29" i="10"/>
  <c r="Q29" i="10" s="1"/>
  <c r="W29" i="10" s="1"/>
  <c r="AA28" i="10"/>
  <c r="AA27" i="10"/>
  <c r="AA26" i="10"/>
  <c r="AA25" i="10"/>
  <c r="AA24" i="10"/>
  <c r="AA23" i="10"/>
  <c r="Q23" i="10" s="1"/>
  <c r="W23" i="10" s="1"/>
  <c r="AA22" i="10"/>
  <c r="Q22" i="10" s="1"/>
  <c r="W22" i="10" s="1"/>
  <c r="AA21" i="10"/>
  <c r="Q21" i="10" s="1"/>
  <c r="W21" i="10" s="1"/>
  <c r="AA20" i="10"/>
  <c r="AA19" i="10"/>
  <c r="AA18" i="10"/>
  <c r="AA17" i="10"/>
  <c r="V60" i="10"/>
  <c r="V59" i="10"/>
  <c r="V58" i="10"/>
  <c r="V57" i="10"/>
  <c r="V56" i="10"/>
  <c r="V55" i="10"/>
  <c r="V54" i="10"/>
  <c r="V53" i="10"/>
  <c r="V52" i="10"/>
  <c r="V51" i="10"/>
  <c r="V50" i="10"/>
  <c r="V49" i="10"/>
  <c r="V48" i="10"/>
  <c r="V47" i="10"/>
  <c r="V46" i="10"/>
  <c r="V45" i="10"/>
  <c r="V44" i="10"/>
  <c r="V43" i="10"/>
  <c r="V42" i="10"/>
  <c r="V41" i="10"/>
  <c r="V40" i="10"/>
  <c r="V39" i="10"/>
  <c r="V38" i="10"/>
  <c r="V37" i="10"/>
  <c r="V36" i="10"/>
  <c r="V35" i="10"/>
  <c r="V34" i="10"/>
  <c r="V33" i="10"/>
  <c r="V32" i="10"/>
  <c r="V31" i="10"/>
  <c r="V30" i="10"/>
  <c r="V29" i="10"/>
  <c r="V28" i="10"/>
  <c r="V27" i="10"/>
  <c r="V26" i="10"/>
  <c r="V25" i="10"/>
  <c r="V24" i="10"/>
  <c r="V23" i="10"/>
  <c r="V22" i="10"/>
  <c r="V21" i="10"/>
  <c r="V20" i="10"/>
  <c r="V19" i="10"/>
  <c r="V18" i="10"/>
  <c r="V17" i="10"/>
  <c r="U60" i="10"/>
  <c r="U59" i="10"/>
  <c r="U58" i="10"/>
  <c r="U57" i="10"/>
  <c r="U56" i="10"/>
  <c r="U55" i="10"/>
  <c r="U54" i="10"/>
  <c r="U53" i="10"/>
  <c r="U52" i="10"/>
  <c r="U51" i="10"/>
  <c r="U50" i="10"/>
  <c r="U49" i="10"/>
  <c r="U48" i="10"/>
  <c r="U47" i="10"/>
  <c r="U46" i="10"/>
  <c r="U45" i="10"/>
  <c r="U44" i="10"/>
  <c r="U43" i="10"/>
  <c r="U42" i="10"/>
  <c r="U41" i="10"/>
  <c r="U40" i="10"/>
  <c r="U39" i="10"/>
  <c r="U38" i="10"/>
  <c r="U37" i="10"/>
  <c r="U36" i="10"/>
  <c r="U35" i="10"/>
  <c r="U34" i="10"/>
  <c r="U33" i="10"/>
  <c r="U32" i="10"/>
  <c r="U31" i="10"/>
  <c r="U30" i="10"/>
  <c r="U29" i="10"/>
  <c r="U28" i="10"/>
  <c r="U27" i="10"/>
  <c r="U26" i="10"/>
  <c r="U25" i="10"/>
  <c r="U24" i="10"/>
  <c r="U23" i="10"/>
  <c r="U22" i="10"/>
  <c r="U21" i="10"/>
  <c r="U20" i="10"/>
  <c r="U19" i="10"/>
  <c r="U18" i="10"/>
  <c r="U17" i="10"/>
  <c r="S60" i="10"/>
  <c r="S59" i="10"/>
  <c r="S58" i="10"/>
  <c r="S57" i="10"/>
  <c r="S56" i="10"/>
  <c r="S55" i="10"/>
  <c r="S54" i="10"/>
  <c r="S53" i="10"/>
  <c r="S52" i="10"/>
  <c r="S51" i="10"/>
  <c r="S50" i="10"/>
  <c r="S49" i="10"/>
  <c r="S48" i="10"/>
  <c r="S47" i="10"/>
  <c r="S46" i="10"/>
  <c r="S45" i="10"/>
  <c r="S44" i="10"/>
  <c r="S43" i="10"/>
  <c r="S42" i="10"/>
  <c r="S41" i="10"/>
  <c r="S40" i="10"/>
  <c r="S39" i="10"/>
  <c r="S38" i="10"/>
  <c r="S37" i="10"/>
  <c r="S36" i="10"/>
  <c r="S35" i="10"/>
  <c r="S34" i="10"/>
  <c r="S33" i="10"/>
  <c r="S32" i="10"/>
  <c r="S31" i="10"/>
  <c r="S30" i="10"/>
  <c r="S29" i="10"/>
  <c r="S28" i="10"/>
  <c r="S27" i="10"/>
  <c r="S26" i="10"/>
  <c r="S25" i="10"/>
  <c r="S24" i="10"/>
  <c r="S23" i="10"/>
  <c r="S22" i="10"/>
  <c r="S21" i="10"/>
  <c r="S20" i="10"/>
  <c r="S19" i="10"/>
  <c r="S18" i="10"/>
  <c r="S17" i="10"/>
  <c r="Q60" i="10"/>
  <c r="W60" i="10" s="1"/>
  <c r="Q59" i="10"/>
  <c r="W59" i="10" s="1"/>
  <c r="Q58" i="10"/>
  <c r="W58" i="10" s="1"/>
  <c r="Q57" i="10"/>
  <c r="W57" i="10" s="1"/>
  <c r="Q56" i="10"/>
  <c r="W56" i="10" s="1"/>
  <c r="Q52" i="10"/>
  <c r="W52" i="10" s="1"/>
  <c r="Q51" i="10"/>
  <c r="W51" i="10" s="1"/>
  <c r="Q50" i="10"/>
  <c r="W50" i="10" s="1"/>
  <c r="Q49" i="10"/>
  <c r="W49" i="10" s="1"/>
  <c r="Q48" i="10"/>
  <c r="W48" i="10" s="1"/>
  <c r="Q44" i="10"/>
  <c r="W44" i="10" s="1"/>
  <c r="Q43" i="10"/>
  <c r="W43" i="10" s="1"/>
  <c r="Q42" i="10"/>
  <c r="W42" i="10" s="1"/>
  <c r="Q41" i="10"/>
  <c r="W41" i="10" s="1"/>
  <c r="Q40" i="10"/>
  <c r="W40" i="10" s="1"/>
  <c r="Q36" i="10"/>
  <c r="W36" i="10" s="1"/>
  <c r="Q35" i="10"/>
  <c r="W35" i="10" s="1"/>
  <c r="Q34" i="10"/>
  <c r="W34" i="10" s="1"/>
  <c r="Q33" i="10"/>
  <c r="W33" i="10" s="1"/>
  <c r="Q32" i="10"/>
  <c r="W32" i="10" s="1"/>
  <c r="Q28" i="10"/>
  <c r="W28" i="10" s="1"/>
  <c r="Q27" i="10"/>
  <c r="W27" i="10" s="1"/>
  <c r="Q26" i="10"/>
  <c r="W26" i="10" s="1"/>
  <c r="Q25" i="10"/>
  <c r="W25" i="10" s="1"/>
  <c r="Q24" i="10"/>
  <c r="W24" i="10" s="1"/>
  <c r="Q20" i="10"/>
  <c r="W20" i="10" s="1"/>
  <c r="Q19" i="10"/>
  <c r="W19" i="10" s="1"/>
  <c r="Q18" i="10"/>
  <c r="W18" i="10" s="1"/>
  <c r="Q17" i="10"/>
  <c r="W17" i="10" s="1"/>
  <c r="L60" i="10"/>
  <c r="L59" i="10"/>
  <c r="L58" i="10"/>
  <c r="L57" i="10"/>
  <c r="L56" i="10"/>
  <c r="L55" i="10"/>
  <c r="L54" i="10"/>
  <c r="L53" i="10"/>
  <c r="L52" i="10"/>
  <c r="L51" i="10"/>
  <c r="L50" i="10"/>
  <c r="L49" i="10"/>
  <c r="L48" i="10"/>
  <c r="L47" i="10"/>
  <c r="L46" i="10"/>
  <c r="L45" i="10"/>
  <c r="L44" i="10"/>
  <c r="L43" i="10"/>
  <c r="L42" i="10"/>
  <c r="L41" i="10"/>
  <c r="L40" i="10"/>
  <c r="L39" i="10"/>
  <c r="L38" i="10"/>
  <c r="L37" i="10"/>
  <c r="L36" i="10"/>
  <c r="L35" i="10"/>
  <c r="L34" i="10"/>
  <c r="L33" i="10"/>
  <c r="L32" i="10"/>
  <c r="L31" i="10"/>
  <c r="L30" i="10"/>
  <c r="L29" i="10"/>
  <c r="L28" i="10"/>
  <c r="L27" i="10"/>
  <c r="L26" i="10"/>
  <c r="L25" i="10"/>
  <c r="L24" i="10"/>
  <c r="L23" i="10"/>
  <c r="L22" i="10"/>
  <c r="L21" i="10"/>
  <c r="L20" i="10"/>
  <c r="L19" i="10"/>
  <c r="L18" i="10"/>
  <c r="L17" i="10"/>
  <c r="J60" i="10"/>
  <c r="J59" i="10"/>
  <c r="J58" i="10"/>
  <c r="J57" i="10"/>
  <c r="J56" i="10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L32" i="15"/>
  <c r="K32" i="15"/>
  <c r="L31" i="15"/>
  <c r="K31" i="15" s="1"/>
  <c r="L47" i="15"/>
  <c r="K47" i="15" s="1"/>
  <c r="L46" i="15"/>
  <c r="K46" i="15" s="1"/>
  <c r="L45" i="15"/>
  <c r="K45" i="15"/>
  <c r="M9" i="15"/>
  <c r="P9" i="15"/>
  <c r="R9" i="15" s="1"/>
  <c r="M8" i="15"/>
  <c r="Q45" i="10" l="1"/>
  <c r="W45" i="10" s="1"/>
  <c r="Q60" i="17"/>
  <c r="Q59" i="17"/>
  <c r="Q58" i="17"/>
  <c r="Q57" i="17"/>
  <c r="Q56" i="17"/>
  <c r="Q55" i="17"/>
  <c r="Q54" i="17"/>
  <c r="Q53" i="17"/>
  <c r="Q52" i="17"/>
  <c r="Q51" i="17"/>
  <c r="Q50" i="17"/>
  <c r="Q49" i="17"/>
  <c r="Q48" i="17"/>
  <c r="Q47" i="17"/>
  <c r="Q46" i="17"/>
  <c r="Q45" i="17"/>
  <c r="Q44" i="17"/>
  <c r="Q43" i="17"/>
  <c r="Q42" i="17"/>
  <c r="Q41" i="17"/>
  <c r="Q40" i="17"/>
  <c r="Q39" i="17"/>
  <c r="Q38" i="17"/>
  <c r="Q37" i="17"/>
  <c r="Q36" i="17"/>
  <c r="Q35" i="17"/>
  <c r="Q34" i="17"/>
  <c r="Q33" i="17"/>
  <c r="Q32" i="17"/>
  <c r="Q31" i="17"/>
  <c r="Q30" i="17"/>
  <c r="Q29" i="17"/>
  <c r="Q28" i="17"/>
  <c r="Q27" i="17"/>
  <c r="Q26" i="17"/>
  <c r="Q25" i="17"/>
  <c r="Q24" i="17"/>
  <c r="Q23" i="17"/>
  <c r="Q22" i="17"/>
  <c r="Q21" i="17"/>
  <c r="Q20" i="17"/>
  <c r="Q19" i="17"/>
  <c r="Q18" i="17"/>
  <c r="Q17" i="17"/>
  <c r="AB60" i="17"/>
  <c r="AB59" i="17"/>
  <c r="AB58" i="17"/>
  <c r="AB57" i="17"/>
  <c r="AB56" i="17"/>
  <c r="AB55" i="17"/>
  <c r="AB54" i="17"/>
  <c r="AB53" i="17"/>
  <c r="AB52" i="17"/>
  <c r="AB51" i="17"/>
  <c r="AB50" i="17"/>
  <c r="AB49" i="17"/>
  <c r="AB48" i="17"/>
  <c r="AB47" i="17"/>
  <c r="AB46" i="17"/>
  <c r="AB45" i="17"/>
  <c r="AB44" i="17"/>
  <c r="AB43" i="17"/>
  <c r="AB42" i="17"/>
  <c r="AB41" i="17"/>
  <c r="AB40" i="17"/>
  <c r="AB39" i="17"/>
  <c r="AB38" i="17"/>
  <c r="AB37" i="17"/>
  <c r="AB36" i="17"/>
  <c r="AB35" i="17"/>
  <c r="AB34" i="17"/>
  <c r="AB33" i="17"/>
  <c r="AB32" i="17"/>
  <c r="AB31" i="17"/>
  <c r="AB30" i="17"/>
  <c r="AB29" i="17"/>
  <c r="AB28" i="17"/>
  <c r="AB27" i="17"/>
  <c r="AB26" i="17"/>
  <c r="AB25" i="17"/>
  <c r="AB24" i="17"/>
  <c r="AB23" i="17"/>
  <c r="AB22" i="17"/>
  <c r="AB21" i="17"/>
  <c r="AB20" i="17"/>
  <c r="AB19" i="17"/>
  <c r="AB18" i="17"/>
  <c r="AB17" i="17"/>
  <c r="W50" i="17"/>
  <c r="W49" i="17"/>
  <c r="W48" i="17"/>
  <c r="W47" i="17"/>
  <c r="W46" i="17"/>
  <c r="W45" i="17"/>
  <c r="W44" i="17"/>
  <c r="W43" i="17"/>
  <c r="W42" i="17"/>
  <c r="W41" i="17"/>
  <c r="W40" i="17"/>
  <c r="W39" i="17"/>
  <c r="W38" i="17"/>
  <c r="W37" i="17"/>
  <c r="W36" i="17"/>
  <c r="W35" i="17"/>
  <c r="W34" i="17"/>
  <c r="W33" i="17"/>
  <c r="W32" i="17"/>
  <c r="W31" i="17"/>
  <c r="W30" i="17"/>
  <c r="W29" i="17"/>
  <c r="W28" i="17"/>
  <c r="W27" i="17"/>
  <c r="W26" i="17"/>
  <c r="W25" i="17"/>
  <c r="W24" i="17"/>
  <c r="W23" i="17"/>
  <c r="W22" i="17"/>
  <c r="W21" i="17"/>
  <c r="W20" i="17"/>
  <c r="W19" i="17"/>
  <c r="W18" i="17"/>
  <c r="W17" i="17"/>
  <c r="AB16" i="17"/>
  <c r="Q16" i="17"/>
  <c r="W16" i="17" s="1"/>
  <c r="AF15" i="17"/>
  <c r="AE15" i="17"/>
  <c r="AD15" i="17"/>
  <c r="AC15" i="17"/>
  <c r="N57" i="16"/>
  <c r="N56" i="16"/>
  <c r="L57" i="16"/>
  <c r="K57" i="16" s="1"/>
  <c r="L56" i="16"/>
  <c r="K56" i="16" s="1"/>
  <c r="L43" i="16"/>
  <c r="K43" i="16" s="1"/>
  <c r="L40" i="16"/>
  <c r="K40" i="16"/>
  <c r="N43" i="16"/>
  <c r="N42" i="16"/>
  <c r="L42" i="16" s="1"/>
  <c r="K42" i="16" s="1"/>
  <c r="N41" i="16"/>
  <c r="L41" i="16" s="1"/>
  <c r="K41" i="16" s="1"/>
  <c r="N40" i="16"/>
  <c r="N39" i="16"/>
  <c r="L39" i="16" s="1"/>
  <c r="K39" i="16" s="1"/>
  <c r="N38" i="16"/>
  <c r="L38" i="16" s="1"/>
  <c r="K38" i="16" s="1"/>
  <c r="N37" i="16"/>
  <c r="L37" i="16" s="1"/>
  <c r="K37" i="16" s="1"/>
  <c r="N36" i="16"/>
  <c r="L36" i="16" s="1"/>
  <c r="K36" i="16" s="1"/>
  <c r="N35" i="16"/>
  <c r="N34" i="16"/>
  <c r="N33" i="16"/>
  <c r="N32" i="16"/>
  <c r="N31" i="16"/>
  <c r="N30" i="16"/>
  <c r="N29" i="16"/>
  <c r="N28" i="16"/>
  <c r="N27" i="16"/>
  <c r="N26" i="16"/>
  <c r="N25" i="16"/>
  <c r="N24" i="16"/>
  <c r="N23" i="16"/>
  <c r="N22" i="16"/>
  <c r="N21" i="16"/>
  <c r="N20" i="16"/>
  <c r="N19" i="16"/>
  <c r="N18" i="16"/>
  <c r="N17" i="16"/>
  <c r="N16" i="16"/>
  <c r="N15" i="16"/>
  <c r="N14" i="16"/>
  <c r="N55" i="16"/>
  <c r="L55" i="16" s="1"/>
  <c r="K55" i="16" s="1"/>
  <c r="N54" i="16"/>
  <c r="L54" i="16" s="1"/>
  <c r="K54" i="16" s="1"/>
  <c r="N53" i="16"/>
  <c r="L53" i="16" s="1"/>
  <c r="K53" i="16" s="1"/>
  <c r="N52" i="16"/>
  <c r="L52" i="16" s="1"/>
  <c r="K52" i="16" s="1"/>
  <c r="N51" i="16"/>
  <c r="L51" i="16" s="1"/>
  <c r="K51" i="16" s="1"/>
  <c r="N50" i="16"/>
  <c r="L50" i="16" s="1"/>
  <c r="K50" i="16" s="1"/>
  <c r="N49" i="16"/>
  <c r="L49" i="16" s="1"/>
  <c r="K49" i="16" s="1"/>
  <c r="N48" i="16"/>
  <c r="L48" i="16" s="1"/>
  <c r="K48" i="16" s="1"/>
  <c r="N47" i="16"/>
  <c r="L47" i="16" s="1"/>
  <c r="K47" i="16" s="1"/>
  <c r="N46" i="16"/>
  <c r="L46" i="16" s="1"/>
  <c r="K46" i="16" s="1"/>
  <c r="N45" i="16"/>
  <c r="L45" i="16" s="1"/>
  <c r="K45" i="16" s="1"/>
  <c r="N44" i="16"/>
  <c r="L44" i="16" s="1"/>
  <c r="K44" i="16" s="1"/>
  <c r="L35" i="16"/>
  <c r="K35" i="16" s="1"/>
  <c r="L34" i="16"/>
  <c r="K34" i="16" s="1"/>
  <c r="L33" i="16"/>
  <c r="K33" i="16" s="1"/>
  <c r="L32" i="16"/>
  <c r="K32" i="16" s="1"/>
  <c r="L31" i="16"/>
  <c r="K31" i="16" s="1"/>
  <c r="L30" i="16"/>
  <c r="K30" i="16" s="1"/>
  <c r="L29" i="16"/>
  <c r="K29" i="16" s="1"/>
  <c r="L28" i="16"/>
  <c r="K28" i="16" s="1"/>
  <c r="L27" i="16"/>
  <c r="K27" i="16" s="1"/>
  <c r="L26" i="16"/>
  <c r="K26" i="16" s="1"/>
  <c r="L25" i="16"/>
  <c r="K25" i="16" s="1"/>
  <c r="L24" i="16"/>
  <c r="K24" i="16" s="1"/>
  <c r="L23" i="16"/>
  <c r="K23" i="16" s="1"/>
  <c r="L22" i="16"/>
  <c r="K22" i="16" s="1"/>
  <c r="L21" i="16"/>
  <c r="K21" i="16" s="1"/>
  <c r="L20" i="16"/>
  <c r="K20" i="16" s="1"/>
  <c r="L19" i="16"/>
  <c r="K19" i="16" s="1"/>
  <c r="L18" i="16"/>
  <c r="K18" i="16" s="1"/>
  <c r="L17" i="16"/>
  <c r="K17" i="16" s="1"/>
  <c r="L16" i="16"/>
  <c r="K16" i="16" s="1"/>
  <c r="L15" i="16"/>
  <c r="K15" i="16" s="1"/>
  <c r="L14" i="16"/>
  <c r="K14" i="16" s="1"/>
  <c r="N13" i="16"/>
  <c r="L13" i="16" s="1"/>
  <c r="K13" i="16" s="1"/>
  <c r="N12" i="16"/>
  <c r="L12" i="16" s="1"/>
  <c r="K12" i="16" s="1"/>
  <c r="N11" i="16"/>
  <c r="L11" i="16" s="1"/>
  <c r="K11" i="16" s="1"/>
  <c r="N10" i="16"/>
  <c r="L10" i="16" s="1"/>
  <c r="K10" i="16" s="1"/>
  <c r="N9" i="16"/>
  <c r="L9" i="16" s="1"/>
  <c r="K9" i="16" s="1"/>
  <c r="L8" i="16"/>
  <c r="K8" i="16" s="1"/>
  <c r="N8" i="16"/>
  <c r="V16" i="10"/>
  <c r="U16" i="10"/>
  <c r="S16" i="10"/>
  <c r="AA16" i="10"/>
  <c r="AC16" i="10"/>
  <c r="AF15" i="10"/>
  <c r="AE15" i="10"/>
  <c r="AD15" i="10"/>
  <c r="AC15" i="10"/>
  <c r="AB60" i="10"/>
  <c r="AB59" i="10"/>
  <c r="AB58" i="10"/>
  <c r="AB57" i="10"/>
  <c r="AB56" i="10"/>
  <c r="AB55" i="10"/>
  <c r="AB54" i="10"/>
  <c r="AB53" i="10"/>
  <c r="AB52" i="10"/>
  <c r="AB51" i="10"/>
  <c r="AB50" i="10"/>
  <c r="AB49" i="10"/>
  <c r="AB48" i="10"/>
  <c r="AB47" i="10"/>
  <c r="AB46" i="10"/>
  <c r="AB44" i="10"/>
  <c r="AB42" i="10"/>
  <c r="AB41" i="10"/>
  <c r="AB40" i="10"/>
  <c r="AB39" i="10"/>
  <c r="AB38" i="10"/>
  <c r="AB37" i="10"/>
  <c r="AB36" i="10"/>
  <c r="AB35" i="10"/>
  <c r="AB34" i="10"/>
  <c r="AB33" i="10"/>
  <c r="AB32" i="10"/>
  <c r="AB31" i="10"/>
  <c r="AB26" i="10"/>
  <c r="AB25" i="10"/>
  <c r="AB24" i="10"/>
  <c r="AB21" i="10"/>
  <c r="AB20" i="10"/>
  <c r="AB19" i="10"/>
  <c r="AB18" i="10"/>
  <c r="AB17" i="10"/>
  <c r="AB16" i="10"/>
  <c r="L16" i="10"/>
  <c r="J16" i="10"/>
  <c r="K38" i="15"/>
  <c r="L37" i="15"/>
  <c r="K37" i="15" s="1"/>
  <c r="N8" i="15"/>
  <c r="N55" i="15"/>
  <c r="N54" i="15"/>
  <c r="N53" i="15"/>
  <c r="N52" i="15"/>
  <c r="N51" i="15"/>
  <c r="N50" i="15"/>
  <c r="N49" i="15"/>
  <c r="N48" i="15"/>
  <c r="N47" i="15"/>
  <c r="N46" i="15"/>
  <c r="N45" i="15"/>
  <c r="N44" i="15"/>
  <c r="L44" i="15" s="1"/>
  <c r="K44" i="15" s="1"/>
  <c r="N43" i="15"/>
  <c r="L43" i="15" s="1"/>
  <c r="K43" i="15" s="1"/>
  <c r="N42" i="15"/>
  <c r="L42" i="15" s="1"/>
  <c r="K42" i="15" s="1"/>
  <c r="N41" i="15"/>
  <c r="L41" i="15" s="1"/>
  <c r="K41" i="15" s="1"/>
  <c r="N40" i="15"/>
  <c r="L40" i="15" s="1"/>
  <c r="K40" i="15" s="1"/>
  <c r="N39" i="15"/>
  <c r="L39" i="15" s="1"/>
  <c r="K39" i="15" s="1"/>
  <c r="N38" i="15"/>
  <c r="N36" i="15"/>
  <c r="L36" i="15" s="1"/>
  <c r="K36" i="15" s="1"/>
  <c r="N35" i="15"/>
  <c r="L35" i="15" s="1"/>
  <c r="K35" i="15" s="1"/>
  <c r="L34" i="15"/>
  <c r="K34" i="15" s="1"/>
  <c r="N33" i="15"/>
  <c r="L33" i="15" s="1"/>
  <c r="K33" i="15" s="1"/>
  <c r="N30" i="15"/>
  <c r="L30" i="15" s="1"/>
  <c r="K30" i="15" s="1"/>
  <c r="N29" i="15"/>
  <c r="L29" i="15" s="1"/>
  <c r="K29" i="15" s="1"/>
  <c r="N28" i="15"/>
  <c r="L28" i="15" s="1"/>
  <c r="K28" i="15" s="1"/>
  <c r="N27" i="15"/>
  <c r="L27" i="15" s="1"/>
  <c r="K27" i="15" s="1"/>
  <c r="N26" i="15"/>
  <c r="L26" i="15" s="1"/>
  <c r="K26" i="15" s="1"/>
  <c r="N25" i="15"/>
  <c r="L25" i="15" s="1"/>
  <c r="K25" i="15" s="1"/>
  <c r="N24" i="15"/>
  <c r="L24" i="15" s="1"/>
  <c r="K24" i="15" s="1"/>
  <c r="N23" i="15"/>
  <c r="L23" i="15" s="1"/>
  <c r="K23" i="15" s="1"/>
  <c r="L22" i="15"/>
  <c r="K22" i="15" s="1"/>
  <c r="L21" i="15"/>
  <c r="K21" i="15" s="1"/>
  <c r="L20" i="15"/>
  <c r="K20" i="15" s="1"/>
  <c r="L19" i="15"/>
  <c r="K19" i="15" s="1"/>
  <c r="N18" i="15"/>
  <c r="L18" i="15" s="1"/>
  <c r="K18" i="15" s="1"/>
  <c r="N17" i="15"/>
  <c r="L17" i="15" s="1"/>
  <c r="K17" i="15" s="1"/>
  <c r="N16" i="15"/>
  <c r="L16" i="15" s="1"/>
  <c r="K16" i="15" s="1"/>
  <c r="L15" i="15"/>
  <c r="K15" i="15" s="1"/>
  <c r="L14" i="15"/>
  <c r="K14" i="15" s="1"/>
  <c r="N13" i="15"/>
  <c r="L13" i="15" s="1"/>
  <c r="K13" i="15" s="1"/>
  <c r="N12" i="15"/>
  <c r="L12" i="15" s="1"/>
  <c r="K12" i="15" s="1"/>
  <c r="N11" i="15"/>
  <c r="L11" i="15" s="1"/>
  <c r="K11" i="15" s="1"/>
  <c r="N10" i="15"/>
  <c r="L10" i="15" s="1"/>
  <c r="K10" i="15" s="1"/>
  <c r="N9" i="15"/>
  <c r="L9" i="15" s="1"/>
  <c r="K9" i="15" s="1"/>
  <c r="R8" i="15"/>
  <c r="L8" i="15" s="1"/>
  <c r="K8" i="15" s="1"/>
  <c r="E31" i="10" l="1"/>
  <c r="E73" i="17"/>
  <c r="G27" i="10" l="1"/>
  <c r="G73" i="17"/>
  <c r="G74" i="17" s="1"/>
  <c r="G47" i="14"/>
  <c r="G46" i="14"/>
  <c r="W35" i="14"/>
  <c r="E31" i="14"/>
  <c r="E30" i="14"/>
  <c r="W27" i="14"/>
  <c r="W26" i="14"/>
  <c r="E32" i="14" s="1"/>
  <c r="W25" i="14"/>
  <c r="E25" i="14"/>
  <c r="W24" i="14"/>
  <c r="W21" i="14"/>
  <c r="W20" i="14"/>
  <c r="E27" i="14" s="1"/>
  <c r="AD17" i="14"/>
  <c r="AB17" i="14"/>
  <c r="AB18" i="14" s="1"/>
  <c r="AA17" i="14"/>
  <c r="Q17" i="14" s="1"/>
  <c r="W17" i="14" s="1"/>
  <c r="E18" i="14" s="1"/>
  <c r="AB16" i="14"/>
  <c r="AA16" i="14"/>
  <c r="Q16" i="14"/>
  <c r="W16" i="14" s="1"/>
  <c r="E14" i="14" s="1"/>
  <c r="L13" i="14"/>
  <c r="E75" i="17" l="1"/>
  <c r="E76" i="17" s="1"/>
  <c r="N70" i="17" s="1"/>
  <c r="Q18" i="14"/>
  <c r="W18" i="14" s="1"/>
  <c r="AB19" i="14"/>
  <c r="W19" i="13"/>
  <c r="W18" i="13"/>
  <c r="E73" i="13"/>
  <c r="E19" i="13"/>
  <c r="Q17" i="13"/>
  <c r="Q19" i="14" l="1"/>
  <c r="W19" i="14" s="1"/>
  <c r="E16" i="14" s="1"/>
  <c r="AB20" i="14"/>
  <c r="AB21" i="14" s="1"/>
  <c r="AB22" i="14" s="1"/>
  <c r="G48" i="13"/>
  <c r="G47" i="13"/>
  <c r="E33" i="13"/>
  <c r="E31" i="13"/>
  <c r="E26" i="13"/>
  <c r="E32" i="13"/>
  <c r="E28" i="13"/>
  <c r="AB18" i="13"/>
  <c r="AB19" i="13" s="1"/>
  <c r="Q22" i="14" l="1"/>
  <c r="W22" i="14" s="1"/>
  <c r="AB23" i="14"/>
  <c r="AB20" i="13"/>
  <c r="W17" i="13"/>
  <c r="E73" i="12"/>
  <c r="E58" i="12"/>
  <c r="G40" i="12"/>
  <c r="G37" i="12"/>
  <c r="G33" i="12"/>
  <c r="E33" i="12"/>
  <c r="G32" i="12"/>
  <c r="E32" i="12"/>
  <c r="G31" i="12"/>
  <c r="E31" i="12"/>
  <c r="G28" i="12"/>
  <c r="E28" i="12"/>
  <c r="E26" i="12"/>
  <c r="E18" i="12"/>
  <c r="AB43" i="12"/>
  <c r="Q43" i="12" s="1"/>
  <c r="W43" i="12" s="1"/>
  <c r="E17" i="12"/>
  <c r="X36" i="12"/>
  <c r="X33" i="12"/>
  <c r="X32" i="12"/>
  <c r="X31" i="12"/>
  <c r="X28" i="12"/>
  <c r="X26" i="12"/>
  <c r="X25" i="12"/>
  <c r="X22" i="12"/>
  <c r="X21" i="12"/>
  <c r="X17" i="12"/>
  <c r="G27" i="14" l="1"/>
  <c r="AB24" i="14"/>
  <c r="Q23" i="14"/>
  <c r="W23" i="14" s="1"/>
  <c r="AB21" i="13"/>
  <c r="AB22" i="13" s="1"/>
  <c r="AB23" i="13" s="1"/>
  <c r="Q35" i="12"/>
  <c r="W35" i="12"/>
  <c r="W36" i="12"/>
  <c r="Q37" i="12"/>
  <c r="W37" i="12"/>
  <c r="Q38" i="12"/>
  <c r="W38" i="12" s="1"/>
  <c r="Q39" i="12"/>
  <c r="W39" i="12" s="1"/>
  <c r="Q40" i="12"/>
  <c r="W40" i="12"/>
  <c r="Q41" i="12"/>
  <c r="W41" i="12"/>
  <c r="W42" i="12"/>
  <c r="AB25" i="14" l="1"/>
  <c r="AB26" i="14"/>
  <c r="AB27" i="14" s="1"/>
  <c r="AB28" i="14" s="1"/>
  <c r="AB24" i="13"/>
  <c r="Q28" i="14" l="1"/>
  <c r="W28" i="14" s="1"/>
  <c r="G31" i="14" s="1"/>
  <c r="AB29" i="14"/>
  <c r="G28" i="13"/>
  <c r="AB25" i="13"/>
  <c r="G48" i="12"/>
  <c r="G47" i="12"/>
  <c r="W28" i="12"/>
  <c r="W26" i="12"/>
  <c r="W25" i="12"/>
  <c r="W22" i="12"/>
  <c r="W21" i="12"/>
  <c r="AB19" i="12"/>
  <c r="AB20" i="12" s="1"/>
  <c r="AD18" i="12"/>
  <c r="AB18" i="12"/>
  <c r="Q18" i="12" s="1"/>
  <c r="W18" i="12" s="1"/>
  <c r="E19" i="12" s="1"/>
  <c r="AA18" i="12"/>
  <c r="AA17" i="12"/>
  <c r="Q17" i="12" s="1"/>
  <c r="W17" i="12" s="1"/>
  <c r="E16" i="12" s="1"/>
  <c r="Q29" i="14" l="1"/>
  <c r="W29" i="14" s="1"/>
  <c r="G30" i="14" s="1"/>
  <c r="AB30" i="14"/>
  <c r="AB27" i="13"/>
  <c r="AB26" i="13"/>
  <c r="AB21" i="12"/>
  <c r="AB22" i="12" s="1"/>
  <c r="AB23" i="12" s="1"/>
  <c r="Q20" i="12"/>
  <c r="W20" i="12" s="1"/>
  <c r="Q19" i="12"/>
  <c r="W19" i="12" s="1"/>
  <c r="Q30" i="14" l="1"/>
  <c r="W30" i="14" s="1"/>
  <c r="G32" i="14" s="1"/>
  <c r="AB31" i="14"/>
  <c r="AB28" i="13"/>
  <c r="AB29" i="13" s="1"/>
  <c r="Q23" i="12"/>
  <c r="W23" i="12" s="1"/>
  <c r="AB24" i="12"/>
  <c r="Q16" i="10"/>
  <c r="Q31" i="14" l="1"/>
  <c r="W31" i="14" s="1"/>
  <c r="AB32" i="14"/>
  <c r="AB30" i="13"/>
  <c r="AB31" i="13" s="1"/>
  <c r="AB32" i="13" s="1"/>
  <c r="AB33" i="13" s="1"/>
  <c r="AB34" i="13" s="1"/>
  <c r="AB35" i="13" s="1"/>
  <c r="G32" i="13"/>
  <c r="AB25" i="12"/>
  <c r="Q24" i="12"/>
  <c r="W24" i="12" s="1"/>
  <c r="G36" i="14" l="1"/>
  <c r="AB33" i="14"/>
  <c r="Q32" i="14"/>
  <c r="W32" i="14" s="1"/>
  <c r="G31" i="13"/>
  <c r="AB36" i="13"/>
  <c r="AB37" i="13" s="1"/>
  <c r="AB27" i="12"/>
  <c r="AB26" i="12"/>
  <c r="Q33" i="14" l="1"/>
  <c r="W33" i="14" s="1"/>
  <c r="AB34" i="14"/>
  <c r="AB38" i="13"/>
  <c r="G33" i="13"/>
  <c r="AB28" i="12"/>
  <c r="AB29" i="12" s="1"/>
  <c r="Q29" i="12" s="1"/>
  <c r="Q27" i="12"/>
  <c r="W27" i="12" s="1"/>
  <c r="AB30" i="12"/>
  <c r="W29" i="12"/>
  <c r="Q34" i="14" l="1"/>
  <c r="W34" i="14" s="1"/>
  <c r="G39" i="14" s="1"/>
  <c r="G73" i="14" s="1"/>
  <c r="G74" i="14" s="1"/>
  <c r="AB35" i="14"/>
  <c r="AB36" i="14" s="1"/>
  <c r="AB39" i="13"/>
  <c r="W30" i="12"/>
  <c r="AB31" i="12"/>
  <c r="W16" i="10"/>
  <c r="E14" i="10" s="1"/>
  <c r="G47" i="10"/>
  <c r="G46" i="10"/>
  <c r="Q36" i="14" l="1"/>
  <c r="W36" i="14" s="1"/>
  <c r="E17" i="14" s="1"/>
  <c r="E73" i="14" s="1"/>
  <c r="E75" i="14" s="1"/>
  <c r="AB37" i="14"/>
  <c r="AB40" i="13"/>
  <c r="G37" i="13"/>
  <c r="AB32" i="12"/>
  <c r="W31" i="12"/>
  <c r="E18" i="10"/>
  <c r="Q37" i="14" l="1"/>
  <c r="W37" i="14" s="1"/>
  <c r="AB38" i="14"/>
  <c r="E76" i="14"/>
  <c r="N70" i="14" s="1"/>
  <c r="AB41" i="13"/>
  <c r="E16" i="10"/>
  <c r="W32" i="12"/>
  <c r="AB33" i="12"/>
  <c r="Q38" i="14" l="1"/>
  <c r="W38" i="14" s="1"/>
  <c r="AB39" i="14"/>
  <c r="AB42" i="13"/>
  <c r="AB43" i="13" s="1"/>
  <c r="G40" i="13"/>
  <c r="G68" i="13" s="1"/>
  <c r="G69" i="13" s="1"/>
  <c r="AB34" i="12"/>
  <c r="W33" i="12"/>
  <c r="Q39" i="14" l="1"/>
  <c r="W39" i="14" s="1"/>
  <c r="AB40" i="14"/>
  <c r="AB44" i="13"/>
  <c r="E27" i="10"/>
  <c r="AB35" i="12"/>
  <c r="W34" i="12"/>
  <c r="AB41" i="14" l="1"/>
  <c r="Q40" i="14"/>
  <c r="W40" i="14" s="1"/>
  <c r="E58" i="13"/>
  <c r="E68" i="13"/>
  <c r="E71" i="13" s="1"/>
  <c r="AB45" i="13"/>
  <c r="AB36" i="12"/>
  <c r="Q41" i="14" l="1"/>
  <c r="W41" i="14" s="1"/>
  <c r="AB42" i="14"/>
  <c r="AB46" i="13"/>
  <c r="N66" i="13"/>
  <c r="AB37" i="12"/>
  <c r="E30" i="10"/>
  <c r="AB38" i="12"/>
  <c r="Q42" i="14" l="1"/>
  <c r="W42" i="14" s="1"/>
  <c r="AB43" i="14"/>
  <c r="AB47" i="13"/>
  <c r="AB39" i="12"/>
  <c r="AB44" i="14" l="1"/>
  <c r="Q43" i="14"/>
  <c r="W43" i="14" s="1"/>
  <c r="AB48" i="13"/>
  <c r="E32" i="10"/>
  <c r="AB40" i="12"/>
  <c r="Q44" i="14" l="1"/>
  <c r="W44" i="14" s="1"/>
  <c r="AB45" i="14"/>
  <c r="AB49" i="13"/>
  <c r="G31" i="10"/>
  <c r="AB41" i="12"/>
  <c r="G68" i="12"/>
  <c r="G69" i="12" s="1"/>
  <c r="AB46" i="14" l="1"/>
  <c r="Q45" i="14"/>
  <c r="W45" i="14" s="1"/>
  <c r="AB50" i="13"/>
  <c r="G32" i="10"/>
  <c r="E68" i="12"/>
  <c r="E71" i="12" s="1"/>
  <c r="N66" i="12" s="1"/>
  <c r="AB42" i="12"/>
  <c r="Q46" i="14" l="1"/>
  <c r="W46" i="14" s="1"/>
  <c r="AB47" i="14"/>
  <c r="AB51" i="13"/>
  <c r="G30" i="10"/>
  <c r="AB48" i="14" l="1"/>
  <c r="Q47" i="14"/>
  <c r="W47" i="14" s="1"/>
  <c r="AB52" i="13"/>
  <c r="AB44" i="12"/>
  <c r="Q48" i="14" l="1"/>
  <c r="W48" i="14" s="1"/>
  <c r="AB52" i="14"/>
  <c r="AB49" i="14"/>
  <c r="AB53" i="13"/>
  <c r="AB45" i="12"/>
  <c r="Q44" i="12"/>
  <c r="W44" i="12" s="1"/>
  <c r="Q49" i="14" l="1"/>
  <c r="W49" i="14" s="1"/>
  <c r="AB50" i="14"/>
  <c r="Q52" i="14"/>
  <c r="W52" i="14" s="1"/>
  <c r="AB53" i="14"/>
  <c r="AB54" i="13"/>
  <c r="Q45" i="12"/>
  <c r="W45" i="12" s="1"/>
  <c r="AB46" i="12"/>
  <c r="AB54" i="14" l="1"/>
  <c r="Q54" i="14" s="1"/>
  <c r="W54" i="14" s="1"/>
  <c r="Q53" i="14"/>
  <c r="W53" i="14" s="1"/>
  <c r="AB51" i="14"/>
  <c r="Q50" i="14"/>
  <c r="W50" i="14" s="1"/>
  <c r="AB55" i="13"/>
  <c r="Q55" i="13" s="1"/>
  <c r="W55" i="13" s="1"/>
  <c r="Q46" i="12"/>
  <c r="W46" i="12" s="1"/>
  <c r="AB47" i="12"/>
  <c r="Q51" i="14" l="1"/>
  <c r="W51" i="14" s="1"/>
  <c r="AB58" i="14"/>
  <c r="AB55" i="14"/>
  <c r="Q47" i="12"/>
  <c r="W47" i="12" s="1"/>
  <c r="AB48" i="12"/>
  <c r="AB56" i="14" l="1"/>
  <c r="Q55" i="14"/>
  <c r="W55" i="14" s="1"/>
  <c r="AB59" i="14"/>
  <c r="Q58" i="14"/>
  <c r="W58" i="14" s="1"/>
  <c r="AB49" i="12"/>
  <c r="Q48" i="12"/>
  <c r="W48" i="12" s="1"/>
  <c r="Q59" i="14" l="1"/>
  <c r="W59" i="14" s="1"/>
  <c r="AB60" i="14"/>
  <c r="Q60" i="14" s="1"/>
  <c r="W60" i="14" s="1"/>
  <c r="Q56" i="14"/>
  <c r="W56" i="14" s="1"/>
  <c r="AB57" i="14"/>
  <c r="Q57" i="14" s="1"/>
  <c r="W57" i="14" s="1"/>
  <c r="G73" i="10"/>
  <c r="G74" i="10" s="1"/>
  <c r="AB50" i="12"/>
  <c r="Q49" i="12"/>
  <c r="W49" i="12" s="1"/>
  <c r="AB51" i="12" l="1"/>
  <c r="Q50" i="12"/>
  <c r="W50" i="12" s="1"/>
  <c r="Q51" i="12" l="1"/>
  <c r="W51" i="12" s="1"/>
  <c r="AB52" i="12"/>
  <c r="AB53" i="12" l="1"/>
  <c r="Q52" i="12"/>
  <c r="W52" i="12" s="1"/>
  <c r="E73" i="10" l="1"/>
  <c r="E75" i="10" s="1"/>
  <c r="E76" i="10" s="1"/>
  <c r="N70" i="10" s="1"/>
  <c r="AB54" i="12"/>
  <c r="Q53" i="12"/>
  <c r="W53" i="12" s="1"/>
  <c r="AB55" i="12" l="1"/>
  <c r="Q55" i="12" s="1"/>
  <c r="W55" i="12" s="1"/>
  <c r="Q54" i="12"/>
  <c r="W54" i="12" s="1"/>
</calcChain>
</file>

<file path=xl/sharedStrings.xml><?xml version="1.0" encoding="utf-8"?>
<sst xmlns="http://schemas.openxmlformats.org/spreadsheetml/2006/main" count="2200" uniqueCount="568">
  <si>
    <t>서식번호</t>
    <phoneticPr fontId="1" type="noConversion"/>
  </si>
  <si>
    <t>기호</t>
    <phoneticPr fontId="1" type="noConversion"/>
  </si>
  <si>
    <t>명칭</t>
    <phoneticPr fontId="1" type="noConversion"/>
  </si>
  <si>
    <t>수진자성명</t>
    <phoneticPr fontId="1" type="noConversion"/>
  </si>
  <si>
    <t>1.초진</t>
    <phoneticPr fontId="1" type="noConversion"/>
  </si>
  <si>
    <t>2.재진</t>
    <phoneticPr fontId="1" type="noConversion"/>
  </si>
  <si>
    <t>3.의약품관리료</t>
    <phoneticPr fontId="1" type="noConversion"/>
  </si>
  <si>
    <t>4.응급 및 회송료</t>
    <phoneticPr fontId="1" type="noConversion"/>
  </si>
  <si>
    <t>1.내복</t>
    <phoneticPr fontId="1" type="noConversion"/>
  </si>
  <si>
    <t>2.외용</t>
    <phoneticPr fontId="1" type="noConversion"/>
  </si>
  <si>
    <t>3.투약료</t>
    <phoneticPr fontId="1" type="noConversion"/>
  </si>
  <si>
    <t>3.처방전</t>
    <phoneticPr fontId="1" type="noConversion"/>
  </si>
  <si>
    <t>2.정맥내</t>
    <phoneticPr fontId="1" type="noConversion"/>
  </si>
  <si>
    <t>4.기타</t>
    <phoneticPr fontId="1" type="noConversion"/>
  </si>
  <si>
    <t>3.수액제</t>
    <phoneticPr fontId="1" type="noConversion"/>
  </si>
  <si>
    <t>5.특정재료</t>
    <phoneticPr fontId="1" type="noConversion"/>
  </si>
  <si>
    <t>6.수혈</t>
    <phoneticPr fontId="1" type="noConversion"/>
  </si>
  <si>
    <t>4.주사료</t>
    <phoneticPr fontId="1" type="noConversion"/>
  </si>
  <si>
    <t>5.마취료</t>
    <phoneticPr fontId="1" type="noConversion"/>
  </si>
  <si>
    <t>6.이학요법료</t>
    <phoneticPr fontId="1" type="noConversion"/>
  </si>
  <si>
    <t>7.정신요법료</t>
    <phoneticPr fontId="1" type="noConversion"/>
  </si>
  <si>
    <t>8.처치및수술료</t>
    <phoneticPr fontId="1" type="noConversion"/>
  </si>
  <si>
    <t>9.검사료</t>
    <phoneticPr fontId="1" type="noConversion"/>
  </si>
  <si>
    <t>1.처치및수술</t>
    <phoneticPr fontId="1" type="noConversion"/>
  </si>
  <si>
    <t>3.케스트</t>
    <phoneticPr fontId="1" type="noConversion"/>
  </si>
  <si>
    <t>1.자체검사</t>
    <phoneticPr fontId="1" type="noConversion"/>
  </si>
  <si>
    <t>2.위탁검사관리</t>
    <phoneticPr fontId="1" type="noConversion"/>
  </si>
  <si>
    <t>3.위탁검사</t>
    <phoneticPr fontId="1" type="noConversion"/>
  </si>
  <si>
    <t>1.진단</t>
    <phoneticPr fontId="1" type="noConversion"/>
  </si>
  <si>
    <t>2.치료</t>
    <phoneticPr fontId="1" type="noConversion"/>
  </si>
  <si>
    <t>일련번호</t>
    <phoneticPr fontId="1" type="noConversion"/>
  </si>
  <si>
    <t>1.CT</t>
    <phoneticPr fontId="1" type="noConversion"/>
  </si>
  <si>
    <t>구분</t>
    <phoneticPr fontId="1" type="noConversion"/>
  </si>
  <si>
    <t>일</t>
    <phoneticPr fontId="1" type="noConversion"/>
  </si>
  <si>
    <t>회</t>
    <phoneticPr fontId="1" type="noConversion"/>
  </si>
  <si>
    <t>일분</t>
    <phoneticPr fontId="1" type="noConversion"/>
  </si>
  <si>
    <t>종</t>
    <phoneticPr fontId="1" type="noConversion"/>
  </si>
  <si>
    <t>원</t>
    <phoneticPr fontId="1" type="noConversion"/>
  </si>
  <si>
    <t>진료행위(2)</t>
    <phoneticPr fontId="1" type="noConversion"/>
  </si>
  <si>
    <t>증번호</t>
    <phoneticPr fontId="1" type="noConversion"/>
  </si>
  <si>
    <t>분류기호</t>
    <phoneticPr fontId="1" type="noConversion"/>
  </si>
  <si>
    <t>%</t>
    <phoneticPr fontId="1" type="noConversion"/>
  </si>
  <si>
    <t>#심사조정</t>
    <phoneticPr fontId="1" type="noConversion"/>
  </si>
  <si>
    <t>수술</t>
    <phoneticPr fontId="1" type="noConversion"/>
  </si>
  <si>
    <t>점검번호</t>
    <phoneticPr fontId="1" type="noConversion"/>
  </si>
  <si>
    <t>코드</t>
    <phoneticPr fontId="1" type="noConversion"/>
  </si>
  <si>
    <t>수술코드</t>
    <phoneticPr fontId="1" type="noConversion"/>
  </si>
  <si>
    <t>심사내역</t>
    <phoneticPr fontId="1" type="noConversion"/>
  </si>
  <si>
    <t>조정</t>
    <phoneticPr fontId="1" type="noConversion"/>
  </si>
  <si>
    <t>1,2</t>
    <phoneticPr fontId="1" type="noConversion"/>
  </si>
  <si>
    <t>감1</t>
    <phoneticPr fontId="1" type="noConversion"/>
  </si>
  <si>
    <t>감2</t>
    <phoneticPr fontId="1" type="noConversion"/>
  </si>
  <si>
    <t>증1</t>
    <phoneticPr fontId="1" type="noConversion"/>
  </si>
  <si>
    <t>증2</t>
    <phoneticPr fontId="1" type="noConversion"/>
  </si>
  <si>
    <t>계</t>
    <phoneticPr fontId="1" type="noConversion"/>
  </si>
  <si>
    <t>진료과목</t>
    <phoneticPr fontId="1" type="noConversion"/>
  </si>
  <si>
    <t>-</t>
    <phoneticPr fontId="1" type="noConversion"/>
  </si>
  <si>
    <t>상해외인</t>
    <phoneticPr fontId="1" type="noConversion"/>
  </si>
  <si>
    <t>특정기호</t>
    <phoneticPr fontId="1" type="noConversion"/>
  </si>
  <si>
    <t>분류(예외분류코드)</t>
    <phoneticPr fontId="1" type="noConversion"/>
  </si>
  <si>
    <t>단가</t>
    <phoneticPr fontId="1" type="noConversion"/>
  </si>
  <si>
    <t>총투약일수</t>
    <phoneticPr fontId="1" type="noConversion"/>
  </si>
  <si>
    <t>요양기관</t>
    <phoneticPr fontId="1" type="noConversion"/>
  </si>
  <si>
    <t>진료결과</t>
    <phoneticPr fontId="1" type="noConversion"/>
  </si>
  <si>
    <t>요양급여비용명세서</t>
    <phoneticPr fontId="1" type="noConversion"/>
  </si>
  <si>
    <t>1.진찰료(외래관리료 포함)</t>
    <phoneticPr fontId="1" type="noConversion"/>
  </si>
  <si>
    <t>G</t>
    <phoneticPr fontId="1" type="noConversion"/>
  </si>
  <si>
    <t>I</t>
    <phoneticPr fontId="1" type="noConversion"/>
  </si>
  <si>
    <t>가입자성명</t>
    <phoneticPr fontId="1" type="noConversion"/>
  </si>
  <si>
    <t>상       병       명</t>
    <phoneticPr fontId="1" type="noConversion"/>
  </si>
  <si>
    <t>금액</t>
    <phoneticPr fontId="1" type="noConversion"/>
  </si>
  <si>
    <t>1.피하또는근육내</t>
    <phoneticPr fontId="1" type="noConversion"/>
  </si>
  <si>
    <t>12. 가             산              율</t>
    <phoneticPr fontId="1" type="noConversion"/>
  </si>
  <si>
    <t>약품코드(일반명및제품명코드)</t>
    <phoneticPr fontId="1" type="noConversion"/>
  </si>
  <si>
    <t>야간및공휴</t>
    <phoneticPr fontId="1" type="noConversion"/>
  </si>
  <si>
    <t>1일투여량또는실시횟수</t>
    <phoneticPr fontId="1" type="noConversion"/>
  </si>
  <si>
    <t>1..</t>
    <phoneticPr fontId="1" type="noConversion"/>
  </si>
  <si>
    <t>11. 소                              계</t>
    <phoneticPr fontId="1" type="noConversion"/>
  </si>
  <si>
    <t>점수</t>
    <phoneticPr fontId="1" type="noConversion"/>
  </si>
  <si>
    <t>우송병원</t>
    <phoneticPr fontId="1" type="noConversion"/>
  </si>
  <si>
    <t>홍길동</t>
    <phoneticPr fontId="1" type="noConversion"/>
  </si>
  <si>
    <t>10.영상진단및방사선치료료</t>
    <phoneticPr fontId="1" type="noConversion"/>
  </si>
  <si>
    <t>공상등 구분</t>
    <phoneticPr fontId="1" type="noConversion"/>
  </si>
  <si>
    <t>2.MRI</t>
    <phoneticPr fontId="1" type="noConversion"/>
  </si>
  <si>
    <t>3.PET</t>
    <phoneticPr fontId="1" type="noConversion"/>
  </si>
  <si>
    <t>S.특수장비</t>
    <phoneticPr fontId="1" type="noConversion"/>
  </si>
  <si>
    <t>1.의약품</t>
    <phoneticPr fontId="1" type="noConversion"/>
  </si>
  <si>
    <t>2.치료재료</t>
    <phoneticPr fontId="1" type="noConversion"/>
  </si>
  <si>
    <t>3.진료행위</t>
    <phoneticPr fontId="1" type="noConversion"/>
  </si>
  <si>
    <t>W.비급여</t>
    <phoneticPr fontId="1" type="noConversion"/>
  </si>
  <si>
    <t>특정내역</t>
    <phoneticPr fontId="1" type="noConversion"/>
  </si>
  <si>
    <t>특수장비총액</t>
    <phoneticPr fontId="1" type="noConversion"/>
  </si>
  <si>
    <t>비급여총액</t>
    <phoneticPr fontId="1" type="noConversion"/>
  </si>
  <si>
    <t>다중바코드</t>
    <phoneticPr fontId="1" type="noConversion"/>
  </si>
  <si>
    <t>1회투약량</t>
    <phoneticPr fontId="1" type="noConversion"/>
  </si>
  <si>
    <t>1일투여횟수</t>
    <phoneticPr fontId="1" type="noConversion"/>
  </si>
  <si>
    <t>당월요양개시일</t>
    <phoneticPr fontId="1" type="noConversion"/>
  </si>
  <si>
    <t>(별지 제 10호 서식)</t>
    <phoneticPr fontId="1" type="noConversion"/>
  </si>
  <si>
    <t>(의과입원)</t>
    <phoneticPr fontId="1" type="noConversion"/>
  </si>
  <si>
    <t>최초입원개시일</t>
    <phoneticPr fontId="1" type="noConversion"/>
  </si>
  <si>
    <t>처방일수</t>
  </si>
  <si>
    <t>입원일수</t>
    <phoneticPr fontId="1" type="noConversion"/>
  </si>
  <si>
    <t>약품명(일반 및 제품명)</t>
    <phoneticPr fontId="1" type="noConversion"/>
  </si>
  <si>
    <t>2.입원료</t>
    <phoneticPr fontId="1" type="noConversion"/>
  </si>
  <si>
    <t>1.일반</t>
    <phoneticPr fontId="1" type="noConversion"/>
  </si>
  <si>
    <t>7.기본식대</t>
    <phoneticPr fontId="1" type="noConversion"/>
  </si>
  <si>
    <t>8.가산식대</t>
    <phoneticPr fontId="1" type="noConversion"/>
  </si>
  <si>
    <t>등록번호</t>
    <phoneticPr fontId="1" type="noConversion"/>
  </si>
  <si>
    <t>면허종류</t>
    <phoneticPr fontId="1" type="noConversion"/>
  </si>
  <si>
    <t>면허번호</t>
    <phoneticPr fontId="1" type="noConversion"/>
  </si>
  <si>
    <t>기본진료,약제,특정재료(1)</t>
    <phoneticPr fontId="1" type="noConversion"/>
  </si>
  <si>
    <t>처방전발급번호</t>
    <phoneticPr fontId="1" type="noConversion"/>
  </si>
  <si>
    <t>상한가</t>
    <phoneticPr fontId="1" type="noConversion"/>
  </si>
  <si>
    <t>총투여일수또는실시횟수</t>
    <phoneticPr fontId="1" type="noConversion"/>
  </si>
  <si>
    <t>면허종류</t>
    <phoneticPr fontId="1" type="noConversion"/>
  </si>
  <si>
    <t>A.100분의100미만본인부담1</t>
    <phoneticPr fontId="1" type="noConversion"/>
  </si>
  <si>
    <t>B.100분의100미만본인부담2</t>
    <phoneticPr fontId="1" type="noConversion"/>
  </si>
  <si>
    <t>원</t>
    <phoneticPr fontId="1" type="noConversion"/>
  </si>
  <si>
    <t>U.건강보험100분의100본인부담</t>
    <phoneticPr fontId="1" type="noConversion"/>
  </si>
  <si>
    <t>V.보훈등100분의100본인부담</t>
    <phoneticPr fontId="1" type="noConversion"/>
  </si>
  <si>
    <t>보훈등100분의100본인부담총액</t>
    <phoneticPr fontId="1" type="noConversion"/>
  </si>
  <si>
    <t>14. 수진자요양급여비용총액</t>
    <phoneticPr fontId="1" type="noConversion"/>
  </si>
  <si>
    <t>15. 요양급여비용총액1</t>
    <phoneticPr fontId="1" type="noConversion"/>
  </si>
  <si>
    <t>16. 본인일부부담금</t>
    <phoneticPr fontId="1" type="noConversion"/>
  </si>
  <si>
    <t>17. 지원금</t>
    <phoneticPr fontId="1" type="noConversion"/>
  </si>
  <si>
    <t>18.장애인의료비</t>
    <phoneticPr fontId="1" type="noConversion"/>
  </si>
  <si>
    <t>21.요양급여비용총액2, 진료비총액</t>
    <phoneticPr fontId="1" type="noConversion"/>
  </si>
  <si>
    <t>약제상한차액조정</t>
    <phoneticPr fontId="1" type="noConversion"/>
  </si>
  <si>
    <t>면허번호</t>
    <phoneticPr fontId="1" type="noConversion"/>
  </si>
  <si>
    <t>약제상한차액</t>
    <phoneticPr fontId="1" type="noConversion"/>
  </si>
  <si>
    <t>면허종류</t>
    <phoneticPr fontId="1" type="noConversion"/>
  </si>
  <si>
    <t>면허번호</t>
    <phoneticPr fontId="1" type="noConversion"/>
  </si>
  <si>
    <t>3.중환자실</t>
    <phoneticPr fontId="1" type="noConversion"/>
  </si>
  <si>
    <t>4.격리병실</t>
    <phoneticPr fontId="1" type="noConversion"/>
  </si>
  <si>
    <t>5.신생아</t>
    <phoneticPr fontId="1" type="noConversion"/>
  </si>
  <si>
    <t>6.기타</t>
    <phoneticPr fontId="1" type="noConversion"/>
  </si>
  <si>
    <t>일</t>
    <phoneticPr fontId="1" type="noConversion"/>
  </si>
  <si>
    <t>1.의약품</t>
    <phoneticPr fontId="1" type="noConversion"/>
  </si>
  <si>
    <t>2.치료재료</t>
    <phoneticPr fontId="1" type="noConversion"/>
  </si>
  <si>
    <t>3.진료행위</t>
    <phoneticPr fontId="1" type="noConversion"/>
  </si>
  <si>
    <t>V.보훈등100분의100본인부담</t>
    <phoneticPr fontId="1" type="noConversion"/>
  </si>
  <si>
    <t>계속</t>
    <phoneticPr fontId="1" type="noConversion"/>
  </si>
  <si>
    <t>KK010</t>
    <phoneticPr fontId="1" type="noConversion"/>
  </si>
  <si>
    <t>재진진찰료(야간)</t>
    <phoneticPr fontId="1" type="noConversion"/>
  </si>
  <si>
    <t>KK053</t>
    <phoneticPr fontId="1" type="noConversion"/>
  </si>
  <si>
    <t>KK054</t>
    <phoneticPr fontId="1" type="noConversion"/>
  </si>
  <si>
    <t>요양급여일수 (투약일수포함)</t>
    <phoneticPr fontId="1" type="noConversion"/>
  </si>
  <si>
    <t>만8세미만소아</t>
  </si>
  <si>
    <t>2.내과질환자, 정신질환자</t>
    <phoneticPr fontId="1" type="noConversion"/>
  </si>
  <si>
    <t>13. 약 제 상 한 차 액 총 액</t>
    <phoneticPr fontId="1" type="noConversion"/>
  </si>
  <si>
    <t>원</t>
    <phoneticPr fontId="1" type="noConversion"/>
  </si>
  <si>
    <t>19.청구액</t>
    <phoneticPr fontId="1" type="noConversion"/>
  </si>
  <si>
    <t>20. 본인부담상한초과금</t>
    <phoneticPr fontId="1" type="noConversion"/>
  </si>
  <si>
    <t>22.보훈청구액</t>
    <phoneticPr fontId="1" type="noConversion"/>
  </si>
  <si>
    <t>23. 건강보험 100분의100분인부담총액</t>
    <phoneticPr fontId="1" type="noConversion"/>
  </si>
  <si>
    <t>24. 보훈본인일부부담금</t>
    <phoneticPr fontId="1" type="noConversion"/>
  </si>
  <si>
    <t>25.100분의100미만 총액</t>
    <phoneticPr fontId="1" type="noConversion"/>
  </si>
  <si>
    <t>26. 100분의 100본인 일부부담금</t>
    <phoneticPr fontId="1" type="noConversion"/>
  </si>
  <si>
    <t>27. 100분의 100미만 청구액</t>
    <phoneticPr fontId="1" type="noConversion"/>
  </si>
  <si>
    <t>28. 100분의 100미만 보훈청구액</t>
    <phoneticPr fontId="1" type="noConversion"/>
  </si>
  <si>
    <t>심사내역</t>
    <phoneticPr fontId="1" type="noConversion"/>
  </si>
  <si>
    <t>계</t>
    <phoneticPr fontId="1" type="noConversion"/>
  </si>
  <si>
    <t>홍길동</t>
    <phoneticPr fontId="1" type="noConversion"/>
  </si>
  <si>
    <t>홍길동 52세</t>
    <phoneticPr fontId="1" type="noConversion"/>
  </si>
  <si>
    <t>123456-56478</t>
    <phoneticPr fontId="1" type="noConversion"/>
  </si>
  <si>
    <t>425-1234</t>
    <phoneticPr fontId="1" type="noConversion"/>
  </si>
  <si>
    <t>우송병원</t>
    <phoneticPr fontId="1" type="noConversion"/>
  </si>
  <si>
    <t>둘이상의 손가락만의 외상성 절단 (왼손 4, 5 번째)</t>
    <phoneticPr fontId="1" type="noConversion"/>
  </si>
  <si>
    <t>S68.2</t>
    <phoneticPr fontId="1" type="noConversion"/>
  </si>
  <si>
    <t>사지접합수술</t>
    <phoneticPr fontId="1" type="noConversion"/>
  </si>
  <si>
    <t>입원환자조제복약지도료</t>
    <phoneticPr fontId="1" type="noConversion"/>
  </si>
  <si>
    <t>퇴원환자조제료</t>
    <phoneticPr fontId="1" type="noConversion"/>
  </si>
  <si>
    <t>세트라졸 500mg(수액제주입로)</t>
    <phoneticPr fontId="1" type="noConversion"/>
  </si>
  <si>
    <t>정맥내점적주사(5000-1000ml)</t>
    <phoneticPr fontId="1" type="noConversion"/>
  </si>
  <si>
    <t>수액제주입로를 통한주사</t>
    <phoneticPr fontId="1" type="noConversion"/>
  </si>
  <si>
    <t>피하또는근육내주사</t>
    <phoneticPr fontId="1" type="noConversion"/>
  </si>
  <si>
    <t>마취(상박신경총)관리기본</t>
    <phoneticPr fontId="1" type="noConversion"/>
  </si>
  <si>
    <t>마취유지관리(상박신경총)료</t>
    <phoneticPr fontId="1" type="noConversion"/>
  </si>
  <si>
    <t>초진진찰료(야간)</t>
    <phoneticPr fontId="1" type="noConversion"/>
  </si>
  <si>
    <t>AB300</t>
    <phoneticPr fontId="1" type="noConversion"/>
  </si>
  <si>
    <t>입원료(병원-3등급)</t>
    <phoneticPr fontId="1" type="noConversion"/>
  </si>
  <si>
    <t>입원환자의약품관리료(6일분)</t>
    <phoneticPr fontId="1" type="noConversion"/>
  </si>
  <si>
    <t>AL756</t>
    <phoneticPr fontId="1" type="noConversion"/>
  </si>
  <si>
    <t>외래환자의약품관리료(2일분)</t>
    <phoneticPr fontId="1" type="noConversion"/>
  </si>
  <si>
    <t>AL702</t>
    <phoneticPr fontId="1" type="noConversion"/>
  </si>
  <si>
    <t>J2000</t>
    <phoneticPr fontId="1" type="noConversion"/>
  </si>
  <si>
    <t>록스펜정 60mg</t>
    <phoneticPr fontId="1" type="noConversion"/>
  </si>
  <si>
    <t>대한포도당주사액 5% 1L</t>
    <phoneticPr fontId="1" type="noConversion"/>
  </si>
  <si>
    <t xml:space="preserve">아미킨주 100mg(수액제주입) </t>
    <phoneticPr fontId="1" type="noConversion"/>
  </si>
  <si>
    <t>신풍세프라딘주 500mg(IM)</t>
    <phoneticPr fontId="1" type="noConversion"/>
  </si>
  <si>
    <t>J1020</t>
    <phoneticPr fontId="1" type="noConversion"/>
  </si>
  <si>
    <t>식대</t>
    <phoneticPr fontId="1" type="noConversion"/>
  </si>
  <si>
    <t>Y0000</t>
    <phoneticPr fontId="1" type="noConversion"/>
  </si>
  <si>
    <t>M0111</t>
    <phoneticPr fontId="1" type="noConversion"/>
  </si>
  <si>
    <t>수술후처치(창상,단순)</t>
    <phoneticPr fontId="1" type="noConversion"/>
  </si>
  <si>
    <t>입원2번</t>
    <phoneticPr fontId="1" type="noConversion"/>
  </si>
  <si>
    <t>홍길녀 55세</t>
    <phoneticPr fontId="1" type="noConversion"/>
  </si>
  <si>
    <t>R32</t>
    <phoneticPr fontId="1" type="noConversion"/>
  </si>
  <si>
    <t>상세불명의 요실금</t>
    <phoneticPr fontId="1" type="noConversion"/>
  </si>
  <si>
    <t>요실금수술</t>
    <phoneticPr fontId="1" type="noConversion"/>
  </si>
  <si>
    <t>외래환자의약품관리료(7일분)</t>
    <phoneticPr fontId="1" type="noConversion"/>
  </si>
  <si>
    <t>하트만용액 1000cc(IV)</t>
    <phoneticPr fontId="1" type="noConversion"/>
  </si>
  <si>
    <t>정맥내점적주사(-100ml)</t>
    <phoneticPr fontId="1" type="noConversion"/>
  </si>
  <si>
    <t>정맥내점적주사(500-1000ml)</t>
    <phoneticPr fontId="1" type="noConversion"/>
  </si>
  <si>
    <t>가나톤정 50mg</t>
    <phoneticPr fontId="1" type="noConversion"/>
  </si>
  <si>
    <t>보령메이엑트정 100mg</t>
    <phoneticPr fontId="1" type="noConversion"/>
  </si>
  <si>
    <t>퇴원환자조제료(7일분)</t>
    <phoneticPr fontId="1" type="noConversion"/>
  </si>
  <si>
    <t>J1070</t>
    <phoneticPr fontId="1" type="noConversion"/>
  </si>
  <si>
    <t>KK051</t>
    <phoneticPr fontId="1" type="noConversion"/>
  </si>
  <si>
    <t>도미컴주 5MG/5ML</t>
    <phoneticPr fontId="1" type="noConversion"/>
  </si>
  <si>
    <t>아미킨주 100mg</t>
    <phoneticPr fontId="1" type="noConversion"/>
  </si>
  <si>
    <t>대원황산아트로핀주 0.5mg/ml</t>
    <phoneticPr fontId="1" type="noConversion"/>
  </si>
  <si>
    <t>타라신주 30mg/ml</t>
    <phoneticPr fontId="1" type="noConversion"/>
  </si>
  <si>
    <t>요실금수술-질강을 통한 수술-자가근막을이용한경우[근막채취료포함]</t>
    <phoneticPr fontId="1" type="noConversion"/>
  </si>
  <si>
    <t>R3564</t>
    <phoneticPr fontId="1" type="noConversion"/>
  </si>
  <si>
    <t>입원환자의약품관리료(3일분)</t>
    <phoneticPr fontId="1" type="noConversion"/>
  </si>
  <si>
    <t>병당계산</t>
    <phoneticPr fontId="1" type="noConversion"/>
  </si>
  <si>
    <t>1일2회</t>
    <phoneticPr fontId="1" type="noConversion"/>
  </si>
  <si>
    <t>비고</t>
    <phoneticPr fontId="1" type="noConversion"/>
  </si>
  <si>
    <t>기본1시간, 야간</t>
    <phoneticPr fontId="1" type="noConversion"/>
  </si>
  <si>
    <t>총11시간 15분단위, 야간</t>
    <phoneticPr fontId="1" type="noConversion"/>
  </si>
  <si>
    <t>사지접합술(수족지)</t>
    <phoneticPr fontId="1" type="noConversion"/>
  </si>
  <si>
    <t>2개,야간</t>
    <phoneticPr fontId="1" type="noConversion"/>
  </si>
  <si>
    <t>실제먹은식사</t>
    <phoneticPr fontId="1" type="noConversion"/>
  </si>
  <si>
    <t>AA15501</t>
    <phoneticPr fontId="1" type="noConversion"/>
  </si>
  <si>
    <t>AB303</t>
    <phoneticPr fontId="1" type="noConversion"/>
  </si>
  <si>
    <t>L121501</t>
    <phoneticPr fontId="1" type="noConversion"/>
  </si>
  <si>
    <t>L122501</t>
    <phoneticPr fontId="1" type="noConversion"/>
  </si>
  <si>
    <t>N058801</t>
    <phoneticPr fontId="1" type="noConversion"/>
  </si>
  <si>
    <t>크린세프캡슐 250mg</t>
    <phoneticPr fontId="1" type="noConversion"/>
  </si>
  <si>
    <t>AA25501</t>
    <phoneticPr fontId="1" type="noConversion"/>
  </si>
  <si>
    <t>약3일간복용</t>
    <phoneticPr fontId="1" type="noConversion"/>
  </si>
  <si>
    <t>퇴원약7일분</t>
    <phoneticPr fontId="1" type="noConversion"/>
  </si>
  <si>
    <t>3일간</t>
    <phoneticPr fontId="1" type="noConversion"/>
  </si>
  <si>
    <t>모비놀주</t>
    <phoneticPr fontId="1" type="noConversion"/>
  </si>
  <si>
    <t>마취관리[1시간 기준] 척수마취</t>
    <phoneticPr fontId="1" type="noConversion"/>
  </si>
  <si>
    <t>L1213</t>
    <phoneticPr fontId="1" type="noConversion"/>
  </si>
  <si>
    <t>마취유지[15분당] 척수마취</t>
    <phoneticPr fontId="1" type="noConversion"/>
  </si>
  <si>
    <t>L1223</t>
    <phoneticPr fontId="1" type="noConversion"/>
  </si>
  <si>
    <t>중외5%포도당주사액 1000밀리리터</t>
    <phoneticPr fontId="1" type="noConversion"/>
  </si>
  <si>
    <t>트리젤주 100ml</t>
    <phoneticPr fontId="1" type="noConversion"/>
  </si>
  <si>
    <t>현재 삭제된약재임</t>
    <phoneticPr fontId="1" type="noConversion"/>
  </si>
  <si>
    <t>에스메론주(25mg/2.5mL)</t>
    <phoneticPr fontId="1" type="noConversion"/>
  </si>
  <si>
    <t>미등재약재임</t>
    <phoneticPr fontId="1" type="noConversion"/>
  </si>
  <si>
    <t>입원+퇴원약, 약구매가 임의 조정</t>
    <phoneticPr fontId="1" type="noConversion"/>
  </si>
  <si>
    <t>퇴원약,약구매가 임의 조정</t>
    <phoneticPr fontId="1" type="noConversion"/>
  </si>
  <si>
    <t>약구매가 임의 조정</t>
  </si>
  <si>
    <t>AC105</t>
    <phoneticPr fontId="1" type="noConversion"/>
  </si>
  <si>
    <t>응급의료관리료(지역)</t>
    <phoneticPr fontId="1" type="noConversion"/>
  </si>
  <si>
    <t>입원6,퇴원약2총8일, 구입가격 임의 산정</t>
    <phoneticPr fontId="1" type="noConversion"/>
  </si>
  <si>
    <t>구입가격 임의 산정</t>
  </si>
  <si>
    <t>응급에 준하는 증상이고 야간 내원하였으므로 응급실 내원으로 간주</t>
    <phoneticPr fontId="1" type="noConversion"/>
  </si>
  <si>
    <t>응급증상 아님, 야간 내원이므로 응급실 내원으로 간주</t>
    <phoneticPr fontId="1" type="noConversion"/>
  </si>
  <si>
    <t>응급의료관리료 본인 부담</t>
    <phoneticPr fontId="1" type="noConversion"/>
  </si>
  <si>
    <t>N04200</t>
    <phoneticPr fontId="1" type="noConversion"/>
  </si>
  <si>
    <t>포괄(기타자궁적출술,의원,2일)</t>
    <phoneticPr fontId="1" type="noConversion"/>
  </si>
  <si>
    <t>식대는 사식</t>
    <phoneticPr fontId="1" type="noConversion"/>
  </si>
  <si>
    <t>영양사가산</t>
    <phoneticPr fontId="1" type="noConversion"/>
  </si>
  <si>
    <t>주민등록번호</t>
    <phoneticPr fontId="1" type="noConversion"/>
  </si>
  <si>
    <t>-</t>
    <phoneticPr fontId="1" type="noConversion"/>
  </si>
  <si>
    <t>정형외과</t>
    <phoneticPr fontId="1" type="noConversion"/>
  </si>
  <si>
    <t>약품코드(일반명 또는 제품명코드)</t>
    <phoneticPr fontId="1" type="noConversion"/>
  </si>
  <si>
    <t>약품명(일반 또는 제품명)</t>
    <phoneticPr fontId="1" type="noConversion"/>
  </si>
  <si>
    <t>20180421-0005</t>
    <phoneticPr fontId="1" type="noConversion"/>
  </si>
  <si>
    <t>1일투여횟수</t>
    <phoneticPr fontId="1" type="noConversion"/>
  </si>
  <si>
    <t>1일투여량또는실시횟수</t>
    <phoneticPr fontId="1" type="noConversion"/>
  </si>
  <si>
    <t>1회투약량</t>
    <phoneticPr fontId="1" type="noConversion"/>
  </si>
  <si>
    <t>1회투약량</t>
    <phoneticPr fontId="1" type="noConversion"/>
  </si>
  <si>
    <t>A.100분의 50본인부담</t>
    <phoneticPr fontId="1" type="noConversion"/>
  </si>
  <si>
    <t>B.100분의80본인부담</t>
    <phoneticPr fontId="1" type="noConversion"/>
  </si>
  <si>
    <t>C.100분의30본인부담</t>
    <phoneticPr fontId="1" type="noConversion"/>
  </si>
  <si>
    <t>D.100분의90본인부담</t>
    <phoneticPr fontId="1" type="noConversion"/>
  </si>
  <si>
    <t>단가 2018</t>
    <phoneticPr fontId="1" type="noConversion"/>
  </si>
  <si>
    <t>병원</t>
    <phoneticPr fontId="1" type="noConversion"/>
  </si>
  <si>
    <t>의원</t>
    <phoneticPr fontId="1" type="noConversion"/>
  </si>
  <si>
    <t>문제 1</t>
    <phoneticPr fontId="1" type="noConversion"/>
  </si>
  <si>
    <t>다음 보기에서 빈칸에 맞는 항목을 골라내어 다음의 진료비 명세서을 작성 하시오.</t>
    <phoneticPr fontId="1" type="noConversion"/>
  </si>
  <si>
    <t>병명</t>
    <phoneticPr fontId="1" type="noConversion"/>
  </si>
  <si>
    <t>손가락의 절단(왼손 4번째, 5번째)</t>
    <phoneticPr fontId="1" type="noConversion"/>
  </si>
  <si>
    <t xml:space="preserve">입퇴원일시 </t>
    <phoneticPr fontId="1" type="noConversion"/>
  </si>
  <si>
    <t>2018.05.18 오후 7시 입원~ 2018. 05. 23 오후 6시 퇴원</t>
    <phoneticPr fontId="1" type="noConversion"/>
  </si>
  <si>
    <t>수술일시</t>
    <phoneticPr fontId="1" type="noConversion"/>
  </si>
  <si>
    <t>2018.05.18 오후11시~ 2018.05.19 오전 11시</t>
    <phoneticPr fontId="1" type="noConversion"/>
  </si>
  <si>
    <t>단 수기료는 횟수로 표시 할것 ex) 입원환자 의약품관리료 3일분이면 (7)*3</t>
    <phoneticPr fontId="1" type="noConversion"/>
  </si>
  <si>
    <t>&lt;보기&gt;</t>
    <phoneticPr fontId="1" type="noConversion"/>
  </si>
  <si>
    <t>번호</t>
    <phoneticPr fontId="1" type="noConversion"/>
  </si>
  <si>
    <t>항목</t>
    <phoneticPr fontId="1" type="noConversion"/>
  </si>
  <si>
    <t>CBC</t>
    <phoneticPr fontId="1" type="noConversion"/>
  </si>
  <si>
    <t>Inpatient care(special)</t>
    <phoneticPr fontId="1" type="noConversion"/>
  </si>
  <si>
    <t>Urine Bag</t>
    <phoneticPr fontId="1" type="noConversion"/>
  </si>
  <si>
    <t>Closed Reduction</t>
    <phoneticPr fontId="1" type="noConversion"/>
  </si>
  <si>
    <t>입원환자 의약품 관리료</t>
    <phoneticPr fontId="1" type="noConversion"/>
  </si>
  <si>
    <t>Abdominal CT</t>
    <phoneticPr fontId="1" type="noConversion"/>
  </si>
  <si>
    <t>Repalacement Arthroplasty</t>
    <phoneticPr fontId="1" type="noConversion"/>
  </si>
  <si>
    <t>Excision of joint</t>
    <phoneticPr fontId="1" type="noConversion"/>
  </si>
  <si>
    <t>Side Injection</t>
    <phoneticPr fontId="1" type="noConversion"/>
  </si>
  <si>
    <t>Biopsy</t>
    <phoneticPr fontId="1" type="noConversion"/>
  </si>
  <si>
    <t>Maintenance of Anesthesia</t>
    <phoneticPr fontId="1" type="noConversion"/>
  </si>
  <si>
    <t>LFT</t>
    <phoneticPr fontId="1" type="noConversion"/>
  </si>
  <si>
    <t>Replacement of Extrimities(Finger)</t>
    <phoneticPr fontId="1" type="noConversion"/>
  </si>
  <si>
    <t>Inpatient Care</t>
    <phoneticPr fontId="1" type="noConversion"/>
  </si>
  <si>
    <t>Chest PA</t>
    <phoneticPr fontId="1" type="noConversion"/>
  </si>
  <si>
    <t>Replacement of Extrimities(Toes)</t>
    <phoneticPr fontId="1" type="noConversion"/>
  </si>
  <si>
    <t>Intra Muscular Injection</t>
    <phoneticPr fontId="1" type="noConversion"/>
  </si>
  <si>
    <t>Amputation of Extrimities(Finger)</t>
    <phoneticPr fontId="1" type="noConversion"/>
  </si>
  <si>
    <t>말초혈관산소포화도감시</t>
    <phoneticPr fontId="1" type="noConversion"/>
  </si>
  <si>
    <t>Reconstruction of Thumb</t>
    <phoneticPr fontId="1" type="noConversion"/>
  </si>
  <si>
    <t>재진진찰료</t>
    <phoneticPr fontId="1" type="noConversion"/>
  </si>
  <si>
    <t>퇴원환자의약품관리료</t>
    <phoneticPr fontId="1" type="noConversion"/>
  </si>
  <si>
    <t>Aspiration</t>
    <phoneticPr fontId="1" type="noConversion"/>
  </si>
  <si>
    <t>Helicobacter Pylori 검사</t>
    <phoneticPr fontId="1" type="noConversion"/>
  </si>
  <si>
    <t>외래환자 의약품 관리료</t>
    <phoneticPr fontId="1" type="noConversion"/>
  </si>
  <si>
    <t>Position Change</t>
    <phoneticPr fontId="1" type="noConversion"/>
  </si>
  <si>
    <t>EKG monitering</t>
    <phoneticPr fontId="1" type="noConversion"/>
  </si>
  <si>
    <t>Amputation of Extrimities(Toes)</t>
    <phoneticPr fontId="1" type="noConversion"/>
  </si>
  <si>
    <t>Disarticulation of extrimities(Finger)</t>
    <phoneticPr fontId="1" type="noConversion"/>
  </si>
  <si>
    <t>IV[100ml~500ml)</t>
    <phoneticPr fontId="1" type="noConversion"/>
  </si>
  <si>
    <t>외래환자조제료</t>
    <phoneticPr fontId="1" type="noConversion"/>
  </si>
  <si>
    <t>Bleeding Time</t>
    <phoneticPr fontId="1" type="noConversion"/>
  </si>
  <si>
    <t>Salpingostomy</t>
    <phoneticPr fontId="1" type="noConversion"/>
  </si>
  <si>
    <t>초진료</t>
    <phoneticPr fontId="1" type="noConversion"/>
  </si>
  <si>
    <t>구분</t>
    <phoneticPr fontId="1" type="noConversion"/>
  </si>
  <si>
    <t>진찰료 및 입원료</t>
    <phoneticPr fontId="1" type="noConversion"/>
  </si>
  <si>
    <t>I(약제비,기본진료비,장비사용료)</t>
    <phoneticPr fontId="1" type="noConversion"/>
  </si>
  <si>
    <t>일수</t>
    <phoneticPr fontId="1" type="noConversion"/>
  </si>
  <si>
    <t>II(기술및 행위료)</t>
    <phoneticPr fontId="1" type="noConversion"/>
  </si>
  <si>
    <t>명칭</t>
    <phoneticPr fontId="1" type="noConversion"/>
  </si>
  <si>
    <t>구분2</t>
    <phoneticPr fontId="1" type="noConversion"/>
  </si>
  <si>
    <t>약제료</t>
    <phoneticPr fontId="1" type="noConversion"/>
  </si>
  <si>
    <t>록스펜정(퇴원약3일포함)</t>
    <phoneticPr fontId="1" type="noConversion"/>
  </si>
  <si>
    <t>주사료</t>
    <phoneticPr fontId="1" type="noConversion"/>
  </si>
  <si>
    <t>마취료</t>
    <phoneticPr fontId="1" type="noConversion"/>
  </si>
  <si>
    <t>처치및수술료</t>
    <phoneticPr fontId="1" type="noConversion"/>
  </si>
  <si>
    <t>번역</t>
    <phoneticPr fontId="1" type="noConversion"/>
  </si>
  <si>
    <t>IV [501ml ~ 1,000ml]</t>
  </si>
  <si>
    <t>CBC</t>
  </si>
  <si>
    <t>폴리 카테터 삽입</t>
  </si>
  <si>
    <t>소변 주머니</t>
  </si>
  <si>
    <t>입원 환자 의약품 관리료</t>
  </si>
  <si>
    <t>기본 마취</t>
  </si>
  <si>
    <t>복부 CT</t>
  </si>
  <si>
    <t>관절 절제술</t>
  </si>
  <si>
    <t>사이드 인젝션</t>
  </si>
  <si>
    <t>생검</t>
  </si>
  <si>
    <t>마취 유지</t>
  </si>
  <si>
    <t>입원 환자 조제</t>
  </si>
  <si>
    <t>LFT</t>
  </si>
  <si>
    <t>극한의 교체 (손가락)</t>
  </si>
  <si>
    <t>입원 환자 관리</t>
  </si>
  <si>
    <t>가슴 PA</t>
  </si>
  <si>
    <t>극한의 교체 (발가락)</t>
  </si>
  <si>
    <t>근육 내 주입</t>
  </si>
  <si>
    <t>극한의 절단 (손가락)</t>
  </si>
  <si>
    <t>말초 혈관 산소 포화도 감시</t>
  </si>
  <si>
    <t>엄지의 재건</t>
  </si>
  <si>
    <t>퇴원 환자 조제료</t>
  </si>
  <si>
    <t>퇴원 환자용 의약품 관리료</t>
  </si>
  <si>
    <t>헬리코박터 파일로리 검사</t>
  </si>
  <si>
    <t>외래 환자 의약품 관리 비용</t>
  </si>
  <si>
    <t>위치 변경</t>
  </si>
  <si>
    <t>심전도 감시</t>
  </si>
  <si>
    <t>극한의 절단 (발가락)</t>
  </si>
  <si>
    <t>외계인의 분열 (손가락)</t>
  </si>
  <si>
    <t>IV [100ml ~ 500ml]</t>
  </si>
  <si>
    <t>외래 환자 조제료</t>
  </si>
  <si>
    <t>출혈 시간</t>
  </si>
  <si>
    <t>ultragene</t>
  </si>
  <si>
    <t>입원치료 (특별)</t>
    <phoneticPr fontId="1" type="noConversion"/>
  </si>
  <si>
    <t>대체 관절 성형술</t>
    <phoneticPr fontId="1" type="noConversion"/>
  </si>
  <si>
    <t>재진 진찰료</t>
    <phoneticPr fontId="1" type="noConversion"/>
  </si>
  <si>
    <t>흡출</t>
    <phoneticPr fontId="1" type="noConversion"/>
  </si>
  <si>
    <t>AA15501</t>
    <phoneticPr fontId="1" type="noConversion"/>
  </si>
  <si>
    <t>초진진찰료(야간)</t>
    <phoneticPr fontId="1" type="noConversion"/>
  </si>
  <si>
    <t>기본</t>
    <phoneticPr fontId="1" type="noConversion"/>
  </si>
  <si>
    <t>가산율</t>
    <phoneticPr fontId="1" type="noConversion"/>
  </si>
  <si>
    <t>가산점수</t>
    <phoneticPr fontId="1" type="noConversion"/>
  </si>
  <si>
    <t>점수</t>
    <phoneticPr fontId="1" type="noConversion"/>
  </si>
  <si>
    <t>병원</t>
    <phoneticPr fontId="1" type="noConversion"/>
  </si>
  <si>
    <t>의원</t>
    <phoneticPr fontId="1" type="noConversion"/>
  </si>
  <si>
    <t>2018년</t>
    <phoneticPr fontId="1" type="noConversion"/>
  </si>
  <si>
    <t>단가</t>
    <phoneticPr fontId="1" type="noConversion"/>
  </si>
  <si>
    <t>점수당단가</t>
    <phoneticPr fontId="1" type="noConversion"/>
  </si>
  <si>
    <t>총액</t>
    <phoneticPr fontId="1" type="noConversion"/>
  </si>
  <si>
    <t>입원료(병원-3등급)</t>
  </si>
  <si>
    <t>입원료(병원-3등급)</t>
    <phoneticPr fontId="1" type="noConversion"/>
  </si>
  <si>
    <t>AB303</t>
    <phoneticPr fontId="1" type="noConversion"/>
  </si>
  <si>
    <t>AL756</t>
  </si>
  <si>
    <t>AL756</t>
    <phoneticPr fontId="1" type="noConversion"/>
  </si>
  <si>
    <t>AL702</t>
  </si>
  <si>
    <t>입원환자의약품관리료(6일분)</t>
    <phoneticPr fontId="1" type="noConversion"/>
  </si>
  <si>
    <t>J2000</t>
  </si>
  <si>
    <t>J2000</t>
    <phoneticPr fontId="1" type="noConversion"/>
  </si>
  <si>
    <t>KK053</t>
  </si>
  <si>
    <t>KK010</t>
  </si>
  <si>
    <t>KK054</t>
  </si>
  <si>
    <t>L121501</t>
  </si>
  <si>
    <t>L122501</t>
  </si>
  <si>
    <t>N058801</t>
  </si>
  <si>
    <t>M0111</t>
  </si>
  <si>
    <t>Y0000</t>
  </si>
  <si>
    <t>AC105</t>
  </si>
  <si>
    <t>정맥내점적주사(5000-1000ml)</t>
  </si>
  <si>
    <t>피하또는근육내주사</t>
  </si>
  <si>
    <t>수액제주입로를 통한주사</t>
  </si>
  <si>
    <t>마취유지관리(상박신경총)료</t>
  </si>
  <si>
    <t>수술후처치(창상,단순)</t>
  </si>
  <si>
    <t>식대</t>
  </si>
  <si>
    <t>응급의료관리료(지역)</t>
  </si>
  <si>
    <t>입원6,퇴원약2총8일, 구입가격 임의 산정</t>
  </si>
  <si>
    <t>병당계산</t>
  </si>
  <si>
    <t>1일2회</t>
  </si>
  <si>
    <t>기본1시간, 야간</t>
  </si>
  <si>
    <t>총11시간 15분단위, 야간</t>
  </si>
  <si>
    <t>2개,야간</t>
  </si>
  <si>
    <t>실제먹은식사</t>
  </si>
  <si>
    <t>응급에 준하는 증상이고 야간 내원하였으므로 응급실 내원으로 간주</t>
  </si>
  <si>
    <t>횟수/일</t>
    <phoneticPr fontId="1" type="noConversion"/>
  </si>
  <si>
    <t>양/회</t>
    <phoneticPr fontId="1" type="noConversion"/>
  </si>
  <si>
    <t>수술한 다음날부터</t>
    <phoneticPr fontId="1" type="noConversion"/>
  </si>
  <si>
    <t>점수2&amp;비고</t>
    <phoneticPr fontId="1" type="noConversion"/>
  </si>
  <si>
    <t>재진진찰료(야간)</t>
  </si>
  <si>
    <t>입원환자의약품관리료(3일분)</t>
  </si>
  <si>
    <t>외래환자의약품관리료(7일분)</t>
  </si>
  <si>
    <t>가나톤정 50mg</t>
  </si>
  <si>
    <t>보령메이엑트정 100mg</t>
  </si>
  <si>
    <t>입원환자조제복약지도료</t>
  </si>
  <si>
    <t>퇴원환자조제료(7일분)</t>
  </si>
  <si>
    <t>하트만용액 1000cc(IV)</t>
  </si>
  <si>
    <t>중외5%포도당주사액 1000밀리리터</t>
  </si>
  <si>
    <t>정맥내점적주사(500-1000ml)</t>
  </si>
  <si>
    <t>트리젤주 100ml</t>
  </si>
  <si>
    <t>정맥내점적주사(-100ml)</t>
  </si>
  <si>
    <t>도미컴주 5MG/5ML</t>
  </si>
  <si>
    <t>아미킨주 100mg</t>
  </si>
  <si>
    <t>대원황산아트로핀주 0.5mg/ml</t>
  </si>
  <si>
    <t>에스메론주(25mg/2.5mL)</t>
  </si>
  <si>
    <t>모비놀주</t>
  </si>
  <si>
    <t>타라신주 30mg/ml</t>
  </si>
  <si>
    <t>마취관리[1시간 기준] 척수마취</t>
  </si>
  <si>
    <t>마취유지[15분당] 척수마취</t>
  </si>
  <si>
    <t>요실금수술-질강을 통한 수술-자가근막을이용한경우[근막채취료포함]</t>
  </si>
  <si>
    <t>반</t>
    <phoneticPr fontId="1" type="noConversion"/>
  </si>
  <si>
    <t>학번</t>
    <phoneticPr fontId="1" type="noConversion"/>
  </si>
  <si>
    <t>조</t>
    <phoneticPr fontId="1" type="noConversion"/>
  </si>
  <si>
    <t>성명</t>
    <phoneticPr fontId="1" type="noConversion"/>
  </si>
  <si>
    <t>문제 2</t>
    <phoneticPr fontId="1" type="noConversion"/>
  </si>
  <si>
    <t>요실금</t>
    <phoneticPr fontId="1" type="noConversion"/>
  </si>
  <si>
    <t>2018.06.18 오전4시 입원~ 2018. 06. 23 오후 7시 퇴원</t>
    <phoneticPr fontId="1" type="noConversion"/>
  </si>
  <si>
    <t>2018. 06.18 오전 5시~ 오전7시</t>
    <phoneticPr fontId="1" type="noConversion"/>
  </si>
  <si>
    <t>Basic Anesthesia</t>
    <phoneticPr fontId="1" type="noConversion"/>
  </si>
  <si>
    <t>Basic Anesthesia</t>
    <phoneticPr fontId="1" type="noConversion"/>
  </si>
  <si>
    <t>입원환자조제복약료</t>
    <phoneticPr fontId="1" type="noConversion"/>
  </si>
  <si>
    <t>biopsy</t>
    <phoneticPr fontId="1" type="noConversion"/>
  </si>
  <si>
    <t>MRI(복부)</t>
    <phoneticPr fontId="1" type="noConversion"/>
  </si>
  <si>
    <t>Local Anesthesia</t>
    <phoneticPr fontId="1" type="noConversion"/>
  </si>
  <si>
    <t>CA125</t>
  </si>
  <si>
    <t>CA125</t>
    <phoneticPr fontId="1" type="noConversion"/>
  </si>
  <si>
    <t>Hydroseloctomy</t>
    <phoneticPr fontId="1" type="noConversion"/>
  </si>
  <si>
    <t>IV injection</t>
    <phoneticPr fontId="1" type="noConversion"/>
  </si>
  <si>
    <t>IV[501ml~1,000ml)</t>
    <phoneticPr fontId="1" type="noConversion"/>
  </si>
  <si>
    <t>IV[501ml~1,000ml)</t>
    <phoneticPr fontId="1" type="noConversion"/>
  </si>
  <si>
    <t>LFT</t>
    <phoneticPr fontId="1" type="noConversion"/>
  </si>
  <si>
    <t>Inpatient Care</t>
    <phoneticPr fontId="1" type="noConversion"/>
  </si>
  <si>
    <t>엔후루란</t>
    <phoneticPr fontId="1" type="noConversion"/>
  </si>
  <si>
    <t>아산화질소</t>
    <phoneticPr fontId="1" type="noConversion"/>
  </si>
  <si>
    <t>Angio Needle 22G</t>
    <phoneticPr fontId="1" type="noConversion"/>
  </si>
  <si>
    <t>입원환자의약품관리료</t>
    <phoneticPr fontId="1" type="noConversion"/>
  </si>
  <si>
    <t>IM</t>
    <phoneticPr fontId="1" type="noConversion"/>
  </si>
  <si>
    <t>Simple dressing</t>
    <phoneticPr fontId="1" type="noConversion"/>
  </si>
  <si>
    <t>퇴원환자 의약품 관리료</t>
    <phoneticPr fontId="1" type="noConversion"/>
  </si>
  <si>
    <t>O2</t>
  </si>
  <si>
    <t>O2</t>
    <phoneticPr fontId="1" type="noConversion"/>
  </si>
  <si>
    <t>Suture Wire</t>
    <phoneticPr fontId="1" type="noConversion"/>
  </si>
  <si>
    <t>OP for Urinary Incontinence</t>
    <phoneticPr fontId="1" type="noConversion"/>
  </si>
  <si>
    <t>Sclalp Needle 20G</t>
    <phoneticPr fontId="1" type="noConversion"/>
  </si>
  <si>
    <t>퇴원환자 조제료</t>
    <phoneticPr fontId="1" type="noConversion"/>
  </si>
  <si>
    <t>전해질 검사</t>
    <phoneticPr fontId="1" type="noConversion"/>
  </si>
  <si>
    <t>펜토탈 소디움</t>
    <phoneticPr fontId="1" type="noConversion"/>
  </si>
  <si>
    <t>Infectious Wound Dressing</t>
    <phoneticPr fontId="1" type="noConversion"/>
  </si>
  <si>
    <t>IV[100ml~500ml)</t>
    <phoneticPr fontId="1" type="noConversion"/>
  </si>
  <si>
    <t>외래환자의약품관리료</t>
    <phoneticPr fontId="1" type="noConversion"/>
  </si>
  <si>
    <t>응급의료관리료</t>
    <phoneticPr fontId="1" type="noConversion"/>
  </si>
  <si>
    <t>Side Injection</t>
    <phoneticPr fontId="1" type="noConversion"/>
  </si>
  <si>
    <t>Nephrectomy</t>
    <phoneticPr fontId="1" type="noConversion"/>
  </si>
  <si>
    <t>Maintenance of Anesthesia</t>
    <phoneticPr fontId="1" type="noConversion"/>
  </si>
  <si>
    <t>Inpatient Care(special)</t>
    <phoneticPr fontId="1" type="noConversion"/>
  </si>
  <si>
    <t>IV(100ml 미만)</t>
    <phoneticPr fontId="1" type="noConversion"/>
  </si>
  <si>
    <t>마취중 말초산소포화도 감시</t>
    <phoneticPr fontId="1" type="noConversion"/>
  </si>
  <si>
    <t>Bandage</t>
    <phoneticPr fontId="1" type="noConversion"/>
  </si>
  <si>
    <t>Ureteroneocystostomy</t>
    <phoneticPr fontId="1" type="noConversion"/>
  </si>
  <si>
    <t>항이뇨호로몬</t>
    <phoneticPr fontId="1" type="noConversion"/>
  </si>
  <si>
    <t>피리놀주</t>
    <phoneticPr fontId="1" type="noConversion"/>
  </si>
  <si>
    <t>Foley Catheterization</t>
    <phoneticPr fontId="1" type="noConversion"/>
  </si>
  <si>
    <t>Foley Catheterization</t>
    <phoneticPr fontId="1" type="noConversion"/>
  </si>
  <si>
    <t>MRI (복부)</t>
  </si>
  <si>
    <t>국소 마취</t>
  </si>
  <si>
    <t>정맥 주사</t>
  </si>
  <si>
    <t>nitrogen dioxide</t>
  </si>
  <si>
    <t>안지오 니들 22G</t>
  </si>
  <si>
    <t>메신저</t>
  </si>
  <si>
    <t>간단한 드레싱</t>
  </si>
  <si>
    <t>봉합사 와이어</t>
  </si>
  <si>
    <t>요실금 치료를위한 수술</t>
  </si>
  <si>
    <t>스컬프 바늘 20G</t>
  </si>
  <si>
    <t>purity inspection</t>
  </si>
  <si>
    <t>pent 토탈 소디움</t>
  </si>
  <si>
    <t>감염 상처 드레싱</t>
  </si>
  <si>
    <t>mercapture</t>
  </si>
  <si>
    <t>신장 절제술</t>
  </si>
  <si>
    <t>입원 환자 관리 (특별)</t>
  </si>
  <si>
    <t>IV (100ml 미만)</t>
  </si>
  <si>
    <t>마취 중 말초 산소 포화도 감시</t>
  </si>
  <si>
    <t>붕대</t>
  </si>
  <si>
    <t>ureteroneocystostomy</t>
  </si>
  <si>
    <t>항 이뇨 호로몬</t>
  </si>
  <si>
    <t>pyrene</t>
  </si>
  <si>
    <t>AA25501</t>
  </si>
  <si>
    <t>AB300</t>
  </si>
  <si>
    <t>J1070</t>
  </si>
  <si>
    <t>KK051</t>
  </si>
  <si>
    <t>L1213</t>
  </si>
  <si>
    <t>L1223</t>
  </si>
  <si>
    <t>R3564</t>
  </si>
  <si>
    <t>외래환자의약품관리료(방문당)</t>
    <phoneticPr fontId="1" type="noConversion"/>
  </si>
  <si>
    <t>AL300</t>
    <phoneticPr fontId="1" type="noConversion"/>
  </si>
  <si>
    <t>크린세프캅셀(세파클러)(퇴원약3일포함)</t>
    <phoneticPr fontId="1" type="noConversion"/>
  </si>
  <si>
    <t>씨제이5%포도당주사액 1000밀리리터</t>
    <phoneticPr fontId="1" type="noConversion"/>
  </si>
  <si>
    <t>유한세프라딘캡슐500밀리그램</t>
    <phoneticPr fontId="1" type="noConversion"/>
  </si>
  <si>
    <t>아미킨주100밀리그램(아미카신, 수액제주입로)</t>
    <phoneticPr fontId="1" type="noConversion"/>
  </si>
  <si>
    <t>세트라졸주사500밀리그램(수액제주입로)</t>
    <phoneticPr fontId="1" type="noConversion"/>
  </si>
  <si>
    <t>퇴원환자조제료(3일분)</t>
    <phoneticPr fontId="1" type="noConversion"/>
  </si>
  <si>
    <t>J1030</t>
    <phoneticPr fontId="1" type="noConversion"/>
  </si>
  <si>
    <t>입원환자조제복약지도료(1일당)</t>
    <phoneticPr fontId="1" type="noConversion"/>
  </si>
  <si>
    <t>KK054</t>
    <phoneticPr fontId="1" type="noConversion"/>
  </si>
  <si>
    <t>KK010</t>
    <phoneticPr fontId="1" type="noConversion"/>
  </si>
  <si>
    <t>마취관리기본(상박신경총)</t>
    <phoneticPr fontId="1" type="noConversion"/>
  </si>
  <si>
    <t>사지접합수술(수족지)</t>
    <phoneticPr fontId="1" type="noConversion"/>
  </si>
  <si>
    <t>수술후처치(창상, 단순)</t>
    <phoneticPr fontId="1" type="noConversion"/>
  </si>
  <si>
    <t>M0111</t>
    <phoneticPr fontId="1" type="noConversion"/>
  </si>
  <si>
    <t>V1300</t>
    <phoneticPr fontId="1" type="noConversion"/>
  </si>
  <si>
    <t>응급의료관리료(B등급, 지역)</t>
    <phoneticPr fontId="1" type="noConversion"/>
  </si>
  <si>
    <t>비관혈적정복술</t>
    <phoneticPr fontId="1" type="noConversion"/>
  </si>
  <si>
    <t>난관구절개</t>
    <phoneticPr fontId="1" type="noConversion"/>
  </si>
  <si>
    <t>유치 카테터 삽입</t>
    <phoneticPr fontId="1" type="noConversion"/>
  </si>
  <si>
    <t>Coagulation Time</t>
    <phoneticPr fontId="1" type="noConversion"/>
  </si>
  <si>
    <t>응고시간</t>
    <phoneticPr fontId="1" type="noConversion"/>
  </si>
  <si>
    <t>식대</t>
    <phoneticPr fontId="1" type="noConversion"/>
  </si>
  <si>
    <t>응급</t>
    <phoneticPr fontId="1" type="noConversion"/>
  </si>
  <si>
    <t>검사료</t>
    <phoneticPr fontId="1" type="noConversion"/>
  </si>
  <si>
    <t>적혈구</t>
    <phoneticPr fontId="1" type="noConversion"/>
  </si>
  <si>
    <t>백혈구</t>
    <phoneticPr fontId="1" type="noConversion"/>
  </si>
  <si>
    <t>혈소판</t>
    <phoneticPr fontId="1" type="noConversion"/>
  </si>
  <si>
    <t>출혈시간</t>
    <phoneticPr fontId="1" type="noConversion"/>
  </si>
  <si>
    <t>응고시간</t>
    <phoneticPr fontId="1" type="noConversion"/>
  </si>
  <si>
    <t>B1520</t>
    <phoneticPr fontId="1" type="noConversion"/>
  </si>
  <si>
    <t>B1510</t>
    <phoneticPr fontId="1" type="noConversion"/>
  </si>
  <si>
    <t>B1040</t>
    <phoneticPr fontId="1" type="noConversion"/>
  </si>
  <si>
    <t>B1050</t>
    <phoneticPr fontId="1" type="noConversion"/>
  </si>
  <si>
    <t>B1060</t>
    <phoneticPr fontId="1" type="noConversion"/>
  </si>
  <si>
    <t>L7990</t>
    <phoneticPr fontId="1" type="noConversion"/>
  </si>
  <si>
    <t>마취통증의학과전문의초빙료</t>
    <phoneticPr fontId="1" type="noConversion"/>
  </si>
  <si>
    <t>L1310</t>
    <phoneticPr fontId="1" type="noConversion"/>
  </si>
  <si>
    <t>말초산소포화도감시</t>
    <phoneticPr fontId="1" type="noConversion"/>
  </si>
  <si>
    <t>추가</t>
    <phoneticPr fontId="1" type="noConversion"/>
  </si>
  <si>
    <t>CBC</t>
    <phoneticPr fontId="1" type="noConversion"/>
  </si>
  <si>
    <t>종합병원</t>
    <phoneticPr fontId="1" type="noConversion"/>
  </si>
  <si>
    <t>수종근본수술</t>
    <phoneticPr fontId="1" type="noConversion"/>
  </si>
  <si>
    <r>
      <rPr>
        <sz val="10"/>
        <color rgb="FF222222"/>
        <rFont val="돋움"/>
        <family val="3"/>
        <charset val="129"/>
      </rPr>
      <t>엔후루란</t>
    </r>
    <r>
      <rPr>
        <sz val="10"/>
        <color rgb="FF222222"/>
        <rFont val="Arial"/>
        <family val="2"/>
      </rPr>
      <t>(</t>
    </r>
    <r>
      <rPr>
        <sz val="10"/>
        <color rgb="FF222222"/>
        <rFont val="돋움"/>
        <family val="3"/>
        <charset val="129"/>
      </rPr>
      <t>아리레인</t>
    </r>
    <r>
      <rPr>
        <sz val="10"/>
        <color rgb="FF222222"/>
        <rFont val="Arial"/>
        <family val="2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</si>
</sst>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_-* #,##0_-;\-* #,##0_-;_-* &quot;-&quot;??_-;_-@_-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9"/>
      <color rgb="FF0070C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rgb="FF222222"/>
      <name val="Arial"/>
      <family val="2"/>
    </font>
    <font>
      <sz val="11"/>
      <color rgb="FFFF0000"/>
      <name val="맑은 고딕"/>
      <family val="2"/>
      <charset val="129"/>
      <scheme val="minor"/>
    </font>
    <font>
      <sz val="11"/>
      <color rgb="FF00B05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B050"/>
      <name val="맑은 고딕"/>
      <family val="3"/>
      <charset val="129"/>
      <scheme val="minor"/>
    </font>
    <font>
      <sz val="10"/>
      <color rgb="FF22222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53">
    <xf numFmtId="0" fontId="0" fillId="0" borderId="0" xfId="0">
      <alignment vertical="center"/>
    </xf>
    <xf numFmtId="0" fontId="3" fillId="0" borderId="1" xfId="0" applyFont="1" applyBorder="1" applyAlignment="1">
      <alignment vertical="center" wrapText="1" shrinkToFit="1"/>
    </xf>
    <xf numFmtId="0" fontId="3" fillId="0" borderId="2" xfId="0" applyFont="1" applyBorder="1">
      <alignment vertical="center"/>
    </xf>
    <xf numFmtId="0" fontId="4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shrinkToFit="1"/>
    </xf>
    <xf numFmtId="0" fontId="5" fillId="0" borderId="10" xfId="0" applyFont="1" applyBorder="1" applyAlignment="1">
      <alignment horizontal="left" vertical="center" shrinkToFit="1"/>
    </xf>
    <xf numFmtId="41" fontId="5" fillId="0" borderId="1" xfId="0" applyNumberFormat="1" applyFont="1" applyBorder="1">
      <alignment vertical="center"/>
    </xf>
    <xf numFmtId="41" fontId="5" fillId="0" borderId="11" xfId="1" applyFont="1" applyBorder="1">
      <alignment vertical="center"/>
    </xf>
    <xf numFmtId="0" fontId="5" fillId="0" borderId="13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1" xfId="0" applyFont="1" applyBorder="1" applyAlignment="1">
      <alignment vertical="center"/>
    </xf>
    <xf numFmtId="41" fontId="5" fillId="0" borderId="6" xfId="1" applyFont="1" applyBorder="1" applyAlignment="1">
      <alignment vertical="center" shrinkToFit="1"/>
    </xf>
    <xf numFmtId="41" fontId="5" fillId="0" borderId="2" xfId="1" applyFont="1" applyBorder="1" applyAlignment="1">
      <alignment vertical="center" shrinkToFit="1"/>
    </xf>
    <xf numFmtId="41" fontId="5" fillId="0" borderId="8" xfId="1" applyFont="1" applyBorder="1" applyAlignment="1">
      <alignment vertical="center" shrinkToFit="1"/>
    </xf>
    <xf numFmtId="41" fontId="5" fillId="0" borderId="12" xfId="0" applyNumberFormat="1" applyFont="1" applyBorder="1">
      <alignment vertical="center"/>
    </xf>
    <xf numFmtId="0" fontId="5" fillId="0" borderId="1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5" fillId="0" borderId="7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5" fillId="0" borderId="13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5" fillId="0" borderId="5" xfId="0" applyFont="1" applyBorder="1" applyAlignment="1">
      <alignment horizontal="left" vertical="center" indent="1"/>
    </xf>
    <xf numFmtId="0" fontId="5" fillId="0" borderId="13" xfId="0" applyFont="1" applyBorder="1" applyAlignment="1">
      <alignment horizontal="left" vertical="center" indent="1"/>
    </xf>
    <xf numFmtId="0" fontId="5" fillId="0" borderId="3" xfId="0" applyFont="1" applyBorder="1" applyAlignment="1">
      <alignment horizontal="left" vertical="center" indent="1"/>
    </xf>
    <xf numFmtId="0" fontId="5" fillId="0" borderId="9" xfId="0" applyFont="1" applyBorder="1" applyAlignment="1">
      <alignment horizontal="left" vertical="center" indent="1"/>
    </xf>
    <xf numFmtId="0" fontId="5" fillId="0" borderId="6" xfId="0" applyFont="1" applyBorder="1" applyAlignment="1">
      <alignment horizontal="left" vertical="center" indent="1"/>
    </xf>
    <xf numFmtId="0" fontId="5" fillId="0" borderId="0" xfId="0" applyFont="1" applyBorder="1" applyAlignment="1">
      <alignment horizontal="left" vertical="center" indent="1"/>
    </xf>
    <xf numFmtId="0" fontId="5" fillId="0" borderId="7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>
      <alignment vertical="center"/>
    </xf>
    <xf numFmtId="0" fontId="5" fillId="0" borderId="6" xfId="0" applyFont="1" applyBorder="1">
      <alignment vertical="center"/>
    </xf>
    <xf numFmtId="41" fontId="5" fillId="0" borderId="2" xfId="0" applyNumberFormat="1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41" fontId="5" fillId="0" borderId="10" xfId="1" applyFont="1" applyBorder="1" applyAlignment="1">
      <alignment vertical="center" shrinkToFit="1"/>
    </xf>
    <xf numFmtId="41" fontId="5" fillId="0" borderId="15" xfId="1" applyFont="1" applyBorder="1" applyAlignment="1">
      <alignment vertical="center" shrinkToFit="1"/>
    </xf>
    <xf numFmtId="2" fontId="4" fillId="0" borderId="0" xfId="0" applyNumberFormat="1" applyFo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0" fontId="10" fillId="0" borderId="2" xfId="0" applyFont="1" applyBorder="1">
      <alignment vertical="center"/>
    </xf>
    <xf numFmtId="0" fontId="10" fillId="0" borderId="6" xfId="0" applyFont="1" applyBorder="1">
      <alignment vertical="center"/>
    </xf>
    <xf numFmtId="0" fontId="10" fillId="0" borderId="6" xfId="0" applyFont="1" applyBorder="1" applyAlignment="1">
      <alignment horizontal="left" vertical="center" indent="1"/>
    </xf>
    <xf numFmtId="0" fontId="10" fillId="0" borderId="3" xfId="0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 wrapText="1"/>
    </xf>
    <xf numFmtId="0" fontId="5" fillId="0" borderId="16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6" xfId="0" quotePrefix="1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shrinkToFit="1"/>
    </xf>
    <xf numFmtId="177" fontId="5" fillId="0" borderId="8" xfId="1" applyNumberFormat="1" applyFont="1" applyBorder="1" applyAlignment="1">
      <alignment vertical="center" shrinkToFit="1"/>
    </xf>
    <xf numFmtId="41" fontId="5" fillId="0" borderId="8" xfId="0" applyNumberFormat="1" applyFont="1" applyBorder="1">
      <alignment vertical="center"/>
    </xf>
    <xf numFmtId="0" fontId="4" fillId="0" borderId="0" xfId="0" applyFont="1" applyAlignment="1">
      <alignment vertical="center"/>
    </xf>
    <xf numFmtId="41" fontId="5" fillId="0" borderId="8" xfId="1" applyNumberFormat="1" applyFont="1" applyBorder="1" applyAlignment="1">
      <alignment vertical="center" shrinkToFit="1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shrinkToFit="1"/>
    </xf>
    <xf numFmtId="41" fontId="5" fillId="0" borderId="14" xfId="1" applyFont="1" applyBorder="1" applyAlignment="1">
      <alignment vertical="center" shrinkToFit="1"/>
    </xf>
    <xf numFmtId="41" fontId="10" fillId="0" borderId="2" xfId="0" applyNumberFormat="1" applyFont="1" applyBorder="1">
      <alignment vertical="center"/>
    </xf>
    <xf numFmtId="41" fontId="5" fillId="0" borderId="4" xfId="0" applyNumberFormat="1" applyFont="1" applyBorder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left" vertical="center"/>
    </xf>
    <xf numFmtId="0" fontId="5" fillId="0" borderId="10" xfId="0" applyFont="1" applyBorder="1" applyAlignment="1">
      <alignment vertical="center" shrinkToFit="1"/>
    </xf>
    <xf numFmtId="0" fontId="7" fillId="0" borderId="1" xfId="0" applyFont="1" applyBorder="1" applyAlignment="1">
      <alignment vertical="center" wrapText="1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1" xfId="0" applyFont="1" applyBorder="1" applyAlignment="1">
      <alignment vertical="center" wrapText="1" shrinkToFit="1"/>
    </xf>
    <xf numFmtId="0" fontId="3" fillId="0" borderId="2" xfId="0" applyFont="1" applyBorder="1">
      <alignment vertical="center"/>
    </xf>
    <xf numFmtId="0" fontId="4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shrinkToFit="1"/>
    </xf>
    <xf numFmtId="0" fontId="5" fillId="0" borderId="10" xfId="0" applyFont="1" applyBorder="1" applyAlignment="1">
      <alignment horizontal="left" vertical="center" shrinkToFit="1"/>
    </xf>
    <xf numFmtId="41" fontId="5" fillId="0" borderId="1" xfId="0" applyNumberFormat="1" applyFont="1" applyBorder="1">
      <alignment vertical="center"/>
    </xf>
    <xf numFmtId="41" fontId="5" fillId="0" borderId="11" xfId="1" applyFont="1" applyBorder="1">
      <alignment vertical="center"/>
    </xf>
    <xf numFmtId="0" fontId="5" fillId="0" borderId="13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1" xfId="0" applyFont="1" applyBorder="1" applyAlignment="1">
      <alignment vertical="center"/>
    </xf>
    <xf numFmtId="41" fontId="5" fillId="0" borderId="6" xfId="1" applyFont="1" applyBorder="1" applyAlignment="1">
      <alignment vertical="center" shrinkToFit="1"/>
    </xf>
    <xf numFmtId="41" fontId="5" fillId="0" borderId="2" xfId="1" applyFont="1" applyBorder="1" applyAlignment="1">
      <alignment vertical="center" shrinkToFit="1"/>
    </xf>
    <xf numFmtId="41" fontId="5" fillId="0" borderId="12" xfId="0" applyNumberFormat="1" applyFont="1" applyBorder="1">
      <alignment vertical="center"/>
    </xf>
    <xf numFmtId="0" fontId="5" fillId="0" borderId="1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5" fillId="0" borderId="7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5" fillId="0" borderId="13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5" fillId="0" borderId="5" xfId="0" applyFont="1" applyBorder="1" applyAlignment="1">
      <alignment horizontal="left" vertical="center" indent="1"/>
    </xf>
    <xf numFmtId="0" fontId="5" fillId="0" borderId="13" xfId="0" applyFont="1" applyBorder="1" applyAlignment="1">
      <alignment horizontal="left" vertical="center" indent="1"/>
    </xf>
    <xf numFmtId="0" fontId="5" fillId="0" borderId="3" xfId="0" applyFont="1" applyBorder="1" applyAlignment="1">
      <alignment horizontal="left" vertical="center" indent="1"/>
    </xf>
    <xf numFmtId="0" fontId="5" fillId="0" borderId="9" xfId="0" applyFont="1" applyBorder="1" applyAlignment="1">
      <alignment horizontal="left" vertical="center" indent="1"/>
    </xf>
    <xf numFmtId="0" fontId="5" fillId="0" borderId="6" xfId="0" applyFont="1" applyBorder="1" applyAlignment="1">
      <alignment horizontal="left" vertical="center" indent="1"/>
    </xf>
    <xf numFmtId="0" fontId="5" fillId="0" borderId="0" xfId="0" applyFont="1" applyBorder="1" applyAlignment="1">
      <alignment horizontal="left" vertical="center" indent="1"/>
    </xf>
    <xf numFmtId="0" fontId="5" fillId="0" borderId="7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center" vertical="center" shrinkToFit="1"/>
    </xf>
    <xf numFmtId="41" fontId="5" fillId="0" borderId="2" xfId="0" applyNumberFormat="1" applyFont="1" applyBorder="1">
      <alignment vertical="center"/>
    </xf>
    <xf numFmtId="41" fontId="5" fillId="0" borderId="10" xfId="1" applyFont="1" applyBorder="1" applyAlignment="1">
      <alignment vertical="center" shrinkToFit="1"/>
    </xf>
    <xf numFmtId="41" fontId="5" fillId="0" borderId="15" xfId="1" applyFont="1" applyBorder="1" applyAlignment="1">
      <alignment vertical="center" shrinkToFit="1"/>
    </xf>
    <xf numFmtId="2" fontId="4" fillId="0" borderId="0" xfId="0" applyNumberFormat="1" applyFo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0" fontId="10" fillId="0" borderId="2" xfId="0" applyFont="1" applyBorder="1">
      <alignment vertical="center"/>
    </xf>
    <xf numFmtId="0" fontId="10" fillId="0" borderId="6" xfId="0" applyFont="1" applyBorder="1">
      <alignment vertical="center"/>
    </xf>
    <xf numFmtId="0" fontId="10" fillId="0" borderId="6" xfId="0" applyFont="1" applyBorder="1" applyAlignment="1">
      <alignment horizontal="left" vertical="center" indent="1"/>
    </xf>
    <xf numFmtId="0" fontId="10" fillId="0" borderId="3" xfId="0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 wrapText="1"/>
    </xf>
    <xf numFmtId="0" fontId="5" fillId="0" borderId="16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6" xfId="0" quotePrefix="1" applyFont="1" applyBorder="1" applyAlignment="1">
      <alignment vertical="center"/>
    </xf>
    <xf numFmtId="41" fontId="5" fillId="0" borderId="8" xfId="0" applyNumberFormat="1" applyFont="1" applyBorder="1">
      <alignment vertical="center"/>
    </xf>
    <xf numFmtId="41" fontId="5" fillId="0" borderId="14" xfId="1" applyFont="1" applyBorder="1" applyAlignment="1">
      <alignment vertical="center" shrinkToFit="1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vertical="center" shrinkToFit="1"/>
    </xf>
    <xf numFmtId="0" fontId="7" fillId="0" borderId="1" xfId="0" applyFont="1" applyBorder="1" applyAlignment="1">
      <alignment vertical="center" wrapText="1" shrinkToFi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13" fillId="0" borderId="1" xfId="0" applyFont="1" applyBorder="1">
      <alignment vertical="center"/>
    </xf>
    <xf numFmtId="178" fontId="0" fillId="0" borderId="1" xfId="1" applyNumberFormat="1" applyFont="1" applyBorder="1">
      <alignment vertical="center"/>
    </xf>
    <xf numFmtId="41" fontId="0" fillId="0" borderId="1" xfId="1" applyFont="1" applyBorder="1">
      <alignment vertical="center"/>
    </xf>
    <xf numFmtId="2" fontId="0" fillId="0" borderId="1" xfId="0" applyNumberFormat="1" applyBorder="1">
      <alignment vertical="center"/>
    </xf>
    <xf numFmtId="41" fontId="13" fillId="0" borderId="1" xfId="1" applyFont="1" applyBorder="1">
      <alignment vertical="center"/>
    </xf>
    <xf numFmtId="41" fontId="0" fillId="0" borderId="1" xfId="1" applyFont="1" applyBorder="1" applyAlignment="1">
      <alignment vertical="center" shrinkToFit="1"/>
    </xf>
    <xf numFmtId="41" fontId="0" fillId="0" borderId="1" xfId="0" applyNumberFormat="1" applyBorder="1" applyAlignment="1">
      <alignment vertical="center" shrinkToFit="1"/>
    </xf>
    <xf numFmtId="41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0" fillId="0" borderId="13" xfId="0" applyBorder="1" applyAlignment="1">
      <alignment vertical="center" shrinkToFit="1"/>
    </xf>
    <xf numFmtId="0" fontId="0" fillId="0" borderId="13" xfId="0" applyBorder="1">
      <alignment vertical="center"/>
    </xf>
    <xf numFmtId="0" fontId="4" fillId="0" borderId="1" xfId="0" applyFont="1" applyBorder="1">
      <alignment vertical="center"/>
    </xf>
    <xf numFmtId="41" fontId="4" fillId="0" borderId="0" xfId="1" applyFont="1">
      <alignment vertical="center"/>
    </xf>
    <xf numFmtId="0" fontId="0" fillId="0" borderId="0" xfId="0" applyBorder="1">
      <alignment vertical="center"/>
    </xf>
    <xf numFmtId="41" fontId="5" fillId="0" borderId="1" xfId="1" applyFont="1" applyBorder="1" applyAlignment="1">
      <alignment vertical="center" shrinkToFit="1"/>
    </xf>
    <xf numFmtId="0" fontId="0" fillId="0" borderId="11" xfId="0" applyBorder="1">
      <alignment vertical="center"/>
    </xf>
    <xf numFmtId="0" fontId="0" fillId="0" borderId="8" xfId="0" applyFill="1" applyBorder="1">
      <alignment vertical="center"/>
    </xf>
    <xf numFmtId="0" fontId="0" fillId="0" borderId="10" xfId="0" applyBorder="1" applyAlignment="1">
      <alignment horizontal="center" vertical="center"/>
    </xf>
    <xf numFmtId="0" fontId="14" fillId="0" borderId="1" xfId="0" applyFont="1" applyBorder="1" applyAlignment="1">
      <alignment vertical="top"/>
    </xf>
    <xf numFmtId="0" fontId="14" fillId="0" borderId="1" xfId="0" applyFont="1" applyBorder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41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shrinkToFit="1"/>
    </xf>
    <xf numFmtId="0" fontId="5" fillId="0" borderId="1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 shrinkToFit="1"/>
    </xf>
    <xf numFmtId="176" fontId="5" fillId="0" borderId="13" xfId="0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 shrinkToFit="1"/>
    </xf>
    <xf numFmtId="0" fontId="7" fillId="0" borderId="13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 shrinkToFit="1"/>
    </xf>
    <xf numFmtId="41" fontId="5" fillId="0" borderId="13" xfId="1" applyFont="1" applyBorder="1" applyAlignment="1">
      <alignment horizontal="center" vertical="center" shrinkToFit="1"/>
    </xf>
    <xf numFmtId="41" fontId="5" fillId="0" borderId="2" xfId="1" applyFont="1" applyBorder="1" applyAlignment="1">
      <alignment horizontal="center" vertical="center" shrinkToFit="1"/>
    </xf>
    <xf numFmtId="41" fontId="5" fillId="0" borderId="3" xfId="1" applyFont="1" applyBorder="1" applyAlignment="1">
      <alignment horizontal="center" vertical="center" shrinkToFit="1"/>
    </xf>
    <xf numFmtId="41" fontId="5" fillId="0" borderId="6" xfId="1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41" fontId="5" fillId="0" borderId="2" xfId="0" applyNumberFormat="1" applyFont="1" applyBorder="1" applyAlignment="1">
      <alignment horizontal="center" vertical="center"/>
    </xf>
    <xf numFmtId="41" fontId="5" fillId="0" borderId="8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 shrinkToFit="1"/>
    </xf>
    <xf numFmtId="0" fontId="9" fillId="0" borderId="15" xfId="0" applyFont="1" applyBorder="1" applyAlignment="1">
      <alignment horizontal="left" vertical="center" wrapText="1" shrinkToFit="1"/>
    </xf>
    <xf numFmtId="0" fontId="10" fillId="0" borderId="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left" vertical="center"/>
    </xf>
    <xf numFmtId="41" fontId="5" fillId="0" borderId="11" xfId="1" applyFont="1" applyBorder="1" applyAlignment="1">
      <alignment horizontal="center" vertical="center"/>
    </xf>
    <xf numFmtId="41" fontId="5" fillId="0" borderId="12" xfId="1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1" fontId="5" fillId="0" borderId="8" xfId="1" applyFont="1" applyBorder="1" applyAlignment="1">
      <alignment horizontal="center" vertical="center" shrinkToFit="1"/>
    </xf>
    <xf numFmtId="41" fontId="5" fillId="0" borderId="9" xfId="1" applyFont="1" applyBorder="1" applyAlignment="1">
      <alignment horizontal="center" vertical="center" shrinkToFit="1"/>
    </xf>
    <xf numFmtId="41" fontId="5" fillId="0" borderId="4" xfId="1" applyFont="1" applyBorder="1" applyAlignment="1">
      <alignment horizontal="center" vertical="center" shrinkToFit="1"/>
    </xf>
    <xf numFmtId="41" fontId="5" fillId="0" borderId="5" xfId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left" vertical="center" wrapText="1" shrinkToFit="1"/>
    </xf>
    <xf numFmtId="0" fontId="6" fillId="0" borderId="8" xfId="0" applyFont="1" applyBorder="1" applyAlignment="1">
      <alignment horizontal="left" vertical="center" wrapText="1" shrinkToFit="1"/>
    </xf>
    <xf numFmtId="0" fontId="6" fillId="0" borderId="4" xfId="0" applyFont="1" applyBorder="1" applyAlignment="1">
      <alignment horizontal="left" vertical="center" wrapText="1" shrinkToFit="1"/>
    </xf>
    <xf numFmtId="0" fontId="3" fillId="0" borderId="10" xfId="0" applyFont="1" applyBorder="1" applyAlignment="1">
      <alignment horizontal="center" vertical="center" wrapText="1" shrinkToFit="1"/>
    </xf>
    <xf numFmtId="0" fontId="3" fillId="0" borderId="15" xfId="0" applyFont="1" applyBorder="1" applyAlignment="1">
      <alignment horizontal="center" vertical="center" wrapText="1" shrinkToFit="1"/>
    </xf>
    <xf numFmtId="0" fontId="3" fillId="0" borderId="14" xfId="0" applyFont="1" applyBorder="1" applyAlignment="1">
      <alignment horizontal="center" vertical="center" wrapText="1" shrinkToFit="1"/>
    </xf>
    <xf numFmtId="41" fontId="5" fillId="0" borderId="0" xfId="1" applyFont="1" applyBorder="1" applyAlignment="1">
      <alignment horizontal="center" vertical="center" shrinkToFit="1"/>
    </xf>
    <xf numFmtId="41" fontId="5" fillId="0" borderId="7" xfId="1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wrapText="1" shrinkToFit="1"/>
    </xf>
    <xf numFmtId="0" fontId="5" fillId="0" borderId="6" xfId="0" applyFont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shrinkToFit="1"/>
    </xf>
    <xf numFmtId="41" fontId="5" fillId="0" borderId="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 shrinkToFit="1"/>
    </xf>
    <xf numFmtId="0" fontId="3" fillId="0" borderId="8" xfId="0" applyFont="1" applyBorder="1" applyAlignment="1">
      <alignment horizontal="left" vertical="center" wrapText="1" shrinkToFit="1"/>
    </xf>
    <xf numFmtId="0" fontId="3" fillId="0" borderId="4" xfId="0" applyFont="1" applyBorder="1" applyAlignment="1">
      <alignment horizontal="left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 shrinkToFit="1"/>
    </xf>
    <xf numFmtId="0" fontId="3" fillId="0" borderId="13" xfId="0" applyFont="1" applyBorder="1" applyAlignment="1">
      <alignment horizontal="center" vertical="center" wrapText="1" shrinkToFi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177" fontId="5" fillId="0" borderId="2" xfId="1" applyNumberFormat="1" applyFont="1" applyBorder="1" applyAlignment="1">
      <alignment horizontal="center" vertical="center" shrinkToFit="1"/>
    </xf>
    <xf numFmtId="177" fontId="5" fillId="0" borderId="3" xfId="1" applyNumberFormat="1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center" wrapText="1"/>
    </xf>
    <xf numFmtId="41" fontId="11" fillId="0" borderId="2" xfId="1" applyFont="1" applyBorder="1" applyAlignment="1">
      <alignment horizontal="center" vertical="center"/>
    </xf>
    <xf numFmtId="41" fontId="11" fillId="0" borderId="6" xfId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 shrinkToFit="1"/>
    </xf>
    <xf numFmtId="0" fontId="5" fillId="0" borderId="8" xfId="0" applyFont="1" applyBorder="1" applyAlignment="1">
      <alignment horizontal="left" vertical="center" wrapText="1" shrinkToFit="1"/>
    </xf>
    <xf numFmtId="0" fontId="5" fillId="0" borderId="4" xfId="0" applyFont="1" applyBorder="1" applyAlignment="1">
      <alignment horizontal="left" vertical="center" wrapText="1" shrinkToFit="1"/>
    </xf>
    <xf numFmtId="41" fontId="5" fillId="0" borderId="8" xfId="1" applyFont="1" applyBorder="1" applyAlignment="1">
      <alignment horizontal="center" vertical="center" wrapText="1"/>
    </xf>
    <xf numFmtId="41" fontId="5" fillId="0" borderId="0" xfId="1" applyFont="1" applyBorder="1" applyAlignment="1">
      <alignment horizontal="center" vertical="center" wrapText="1"/>
    </xf>
    <xf numFmtId="41" fontId="5" fillId="0" borderId="9" xfId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77" fontId="5" fillId="0" borderId="8" xfId="1" applyNumberFormat="1" applyFont="1" applyBorder="1" applyAlignment="1">
      <alignment horizontal="center" vertical="center" shrinkToFit="1"/>
    </xf>
    <xf numFmtId="177" fontId="5" fillId="0" borderId="9" xfId="1" applyNumberFormat="1" applyFont="1" applyBorder="1" applyAlignment="1">
      <alignment horizontal="center" vertical="center" shrinkToFit="1"/>
    </xf>
    <xf numFmtId="0" fontId="15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5" fillId="0" borderId="1" xfId="0" applyFont="1" applyBorder="1" applyAlignment="1">
      <alignment vertical="center" shrinkToFit="1"/>
    </xf>
    <xf numFmtId="0" fontId="17" fillId="0" borderId="1" xfId="0" applyFont="1" applyBorder="1" applyAlignment="1">
      <alignment vertical="center" shrinkToFit="1"/>
    </xf>
    <xf numFmtId="41" fontId="15" fillId="0" borderId="1" xfId="0" applyNumberFormat="1" applyFont="1" applyBorder="1">
      <alignment vertical="center"/>
    </xf>
    <xf numFmtId="41" fontId="17" fillId="0" borderId="1" xfId="0" applyNumberFormat="1" applyFont="1" applyBorder="1">
      <alignment vertical="center"/>
    </xf>
    <xf numFmtId="0" fontId="0" fillId="0" borderId="1" xfId="0" applyFont="1" applyBorder="1">
      <alignment vertical="center"/>
    </xf>
    <xf numFmtId="41" fontId="15" fillId="0" borderId="1" xfId="0" applyNumberFormat="1" applyFont="1" applyBorder="1" applyAlignment="1">
      <alignment vertical="center" shrinkToFit="1"/>
    </xf>
    <xf numFmtId="0" fontId="18" fillId="0" borderId="1" xfId="0" applyFont="1" applyBorder="1">
      <alignment vertical="center"/>
    </xf>
    <xf numFmtId="0" fontId="0" fillId="0" borderId="15" xfId="0" applyFill="1" applyBorder="1">
      <alignment vertical="center"/>
    </xf>
    <xf numFmtId="0" fontId="0" fillId="0" borderId="15" xfId="0" applyFill="1" applyBorder="1" applyAlignment="1">
      <alignment vertical="center" shrinkToFit="1"/>
    </xf>
    <xf numFmtId="0" fontId="18" fillId="0" borderId="1" xfId="0" applyFont="1" applyBorder="1" applyAlignment="1">
      <alignment vertical="center" shrinkToFit="1"/>
    </xf>
    <xf numFmtId="0" fontId="18" fillId="0" borderId="15" xfId="0" applyFont="1" applyFill="1" applyBorder="1">
      <alignment vertical="center"/>
    </xf>
    <xf numFmtId="0" fontId="18" fillId="0" borderId="15" xfId="0" applyFont="1" applyFill="1" applyBorder="1" applyAlignment="1">
      <alignment vertical="center" shrinkToFit="1"/>
    </xf>
    <xf numFmtId="41" fontId="6" fillId="0" borderId="8" xfId="0" applyNumberFormat="1" applyFont="1" applyBorder="1">
      <alignment vertical="center"/>
    </xf>
    <xf numFmtId="0" fontId="16" fillId="0" borderId="11" xfId="0" applyFont="1" applyBorder="1">
      <alignment vertical="center"/>
    </xf>
    <xf numFmtId="0" fontId="15" fillId="0" borderId="11" xfId="0" applyFont="1" applyBorder="1">
      <alignment vertical="center"/>
    </xf>
    <xf numFmtId="0" fontId="0" fillId="0" borderId="11" xfId="0" applyFont="1" applyBorder="1">
      <alignment vertical="center"/>
    </xf>
    <xf numFmtId="0" fontId="0" fillId="0" borderId="0" xfId="0" applyAlignment="1">
      <alignment vertical="center" shrinkToFit="1"/>
    </xf>
    <xf numFmtId="41" fontId="0" fillId="0" borderId="0" xfId="1" applyFont="1" applyAlignment="1">
      <alignment vertical="center" shrinkToFit="1"/>
    </xf>
    <xf numFmtId="0" fontId="19" fillId="0" borderId="1" xfId="0" applyFont="1" applyBorder="1" applyAlignment="1">
      <alignment vertical="top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7"/>
  <sheetViews>
    <sheetView topLeftCell="C10" workbookViewId="0">
      <selection activeCell="F31" sqref="F31"/>
    </sheetView>
  </sheetViews>
  <sheetFormatPr defaultRowHeight="17" x14ac:dyDescent="0.45"/>
  <cols>
    <col min="1" max="1" width="7.08203125" customWidth="1"/>
    <col min="2" max="2" width="28.1640625" customWidth="1"/>
    <col min="3" max="3" width="26.1640625" customWidth="1"/>
    <col min="4" max="5" width="8.08203125" customWidth="1"/>
    <col min="6" max="6" width="10.75" customWidth="1"/>
    <col min="7" max="7" width="22.1640625" customWidth="1"/>
    <col min="8" max="8" width="5.33203125" style="95" customWidth="1"/>
    <col min="9" max="9" width="5.1640625" customWidth="1"/>
    <col min="10" max="10" width="4.33203125" customWidth="1"/>
    <col min="11" max="11" width="10.1640625" style="94" customWidth="1"/>
    <col min="12" max="12" width="11.33203125" style="94" customWidth="1"/>
    <col min="13" max="13" width="9.4140625" customWidth="1"/>
    <col min="14" max="14" width="9.4140625" style="94" customWidth="1"/>
  </cols>
  <sheetData>
    <row r="1" spans="1:18" x14ac:dyDescent="0.45">
      <c r="A1" t="s">
        <v>275</v>
      </c>
      <c r="B1" t="s">
        <v>276</v>
      </c>
    </row>
    <row r="2" spans="1:18" x14ac:dyDescent="0.45">
      <c r="B2" t="s">
        <v>277</v>
      </c>
      <c r="C2" t="s">
        <v>278</v>
      </c>
    </row>
    <row r="3" spans="1:18" x14ac:dyDescent="0.45">
      <c r="B3" s="3" t="s">
        <v>279</v>
      </c>
      <c r="C3" t="s">
        <v>280</v>
      </c>
    </row>
    <row r="4" spans="1:18" x14ac:dyDescent="0.45">
      <c r="B4" t="s">
        <v>281</v>
      </c>
      <c r="C4" t="s">
        <v>282</v>
      </c>
      <c r="J4" s="157"/>
      <c r="K4" s="157"/>
      <c r="L4" s="157"/>
      <c r="M4" s="157" t="s">
        <v>379</v>
      </c>
    </row>
    <row r="5" spans="1:18" x14ac:dyDescent="0.45">
      <c r="B5" t="s">
        <v>283</v>
      </c>
      <c r="J5" s="157" t="s">
        <v>377</v>
      </c>
      <c r="K5" s="157"/>
      <c r="L5" s="157"/>
      <c r="M5" s="157">
        <v>73.5</v>
      </c>
    </row>
    <row r="6" spans="1:18" x14ac:dyDescent="0.45">
      <c r="B6" t="s">
        <v>284</v>
      </c>
      <c r="J6" s="157" t="s">
        <v>378</v>
      </c>
      <c r="K6" s="157"/>
      <c r="L6" s="157"/>
      <c r="M6" s="157">
        <v>81.400000000000006</v>
      </c>
    </row>
    <row r="7" spans="1:18" x14ac:dyDescent="0.45">
      <c r="A7" s="158" t="s">
        <v>285</v>
      </c>
      <c r="B7" s="158" t="s">
        <v>286</v>
      </c>
      <c r="C7" s="158" t="s">
        <v>333</v>
      </c>
      <c r="D7" s="157" t="s">
        <v>321</v>
      </c>
      <c r="E7" s="157" t="s">
        <v>327</v>
      </c>
      <c r="F7" s="157"/>
      <c r="G7" s="159" t="s">
        <v>326</v>
      </c>
      <c r="H7" s="159" t="s">
        <v>417</v>
      </c>
      <c r="I7" s="157" t="s">
        <v>416</v>
      </c>
      <c r="J7" s="157" t="s">
        <v>324</v>
      </c>
      <c r="K7" s="157" t="s">
        <v>382</v>
      </c>
      <c r="L7" s="157" t="s">
        <v>380</v>
      </c>
      <c r="M7" s="157" t="s">
        <v>376</v>
      </c>
      <c r="N7" s="157" t="s">
        <v>381</v>
      </c>
      <c r="O7" s="170" t="s">
        <v>419</v>
      </c>
      <c r="P7" s="157" t="s">
        <v>373</v>
      </c>
      <c r="Q7" s="157" t="s">
        <v>374</v>
      </c>
      <c r="R7" s="157" t="s">
        <v>375</v>
      </c>
    </row>
    <row r="8" spans="1:18" x14ac:dyDescent="0.45">
      <c r="A8" s="158">
        <v>1</v>
      </c>
      <c r="B8" s="332" t="s">
        <v>459</v>
      </c>
      <c r="C8" s="157" t="s">
        <v>334</v>
      </c>
      <c r="D8" s="160" t="s">
        <v>322</v>
      </c>
      <c r="E8" s="161" t="s">
        <v>323</v>
      </c>
      <c r="F8" s="161" t="s">
        <v>371</v>
      </c>
      <c r="G8" s="334" t="s">
        <v>372</v>
      </c>
      <c r="H8" s="160">
        <v>1</v>
      </c>
      <c r="I8" s="157">
        <v>1</v>
      </c>
      <c r="J8" s="157">
        <v>1</v>
      </c>
      <c r="K8" s="162">
        <f>L8*H8*I8*J8</f>
        <v>18781.5285</v>
      </c>
      <c r="L8" s="163">
        <f>M8*N8</f>
        <v>18781.5285</v>
      </c>
      <c r="M8" s="164">
        <f>O8+R8</f>
        <v>255.53100000000001</v>
      </c>
      <c r="N8" s="157">
        <f>M$5</f>
        <v>73.5</v>
      </c>
      <c r="O8" s="171">
        <v>208.86</v>
      </c>
      <c r="P8" s="157">
        <v>155.57</v>
      </c>
      <c r="Q8" s="157">
        <v>0.3</v>
      </c>
      <c r="R8" s="157">
        <f>P8*Q8</f>
        <v>46.670999999999999</v>
      </c>
    </row>
    <row r="9" spans="1:18" x14ac:dyDescent="0.45">
      <c r="A9" s="158">
        <v>2</v>
      </c>
      <c r="B9" s="333" t="s">
        <v>287</v>
      </c>
      <c r="C9" s="157" t="s">
        <v>335</v>
      </c>
      <c r="D9" s="157"/>
      <c r="E9" s="157"/>
      <c r="F9" s="157" t="s">
        <v>385</v>
      </c>
      <c r="G9" s="335" t="s">
        <v>384</v>
      </c>
      <c r="H9" s="160">
        <v>1</v>
      </c>
      <c r="I9" s="157">
        <v>1</v>
      </c>
      <c r="J9" s="157">
        <v>5</v>
      </c>
      <c r="K9" s="162">
        <f t="shared" ref="K9:K42" si="0">L9*H9*I9*J9</f>
        <v>226589.10750000004</v>
      </c>
      <c r="L9" s="163">
        <f t="shared" ref="L9:L42" si="1">M9*N9</f>
        <v>45317.821500000005</v>
      </c>
      <c r="M9" s="157">
        <f>O9+R9</f>
        <v>616.56900000000007</v>
      </c>
      <c r="N9" s="157">
        <f>M$5</f>
        <v>73.5</v>
      </c>
      <c r="O9" s="157">
        <v>425.22</v>
      </c>
      <c r="P9">
        <f>O9</f>
        <v>425.22</v>
      </c>
      <c r="Q9">
        <v>0.45</v>
      </c>
      <c r="R9" s="157">
        <f>P9*Q9</f>
        <v>191.34900000000002</v>
      </c>
    </row>
    <row r="10" spans="1:18" x14ac:dyDescent="0.45">
      <c r="A10" s="158">
        <v>3</v>
      </c>
      <c r="B10" s="157" t="s">
        <v>288</v>
      </c>
      <c r="C10" s="157" t="s">
        <v>367</v>
      </c>
      <c r="D10" s="157"/>
      <c r="E10" s="157"/>
      <c r="F10" s="157" t="s">
        <v>387</v>
      </c>
      <c r="G10" s="335" t="s">
        <v>389</v>
      </c>
      <c r="H10" s="160">
        <v>1</v>
      </c>
      <c r="I10" s="157">
        <v>1</v>
      </c>
      <c r="J10" s="157">
        <v>1</v>
      </c>
      <c r="K10" s="162">
        <f t="shared" si="0"/>
        <v>3475.08</v>
      </c>
      <c r="L10" s="163">
        <f t="shared" si="1"/>
        <v>3475.08</v>
      </c>
      <c r="M10" s="157">
        <v>47.28</v>
      </c>
      <c r="N10" s="157">
        <f t="shared" ref="N10:N55" si="2">M$5</f>
        <v>73.5</v>
      </c>
      <c r="O10" s="157"/>
    </row>
    <row r="11" spans="1:18" x14ac:dyDescent="0.45">
      <c r="A11" s="158">
        <v>4</v>
      </c>
      <c r="B11" s="157" t="s">
        <v>492</v>
      </c>
      <c r="C11" s="157" t="s">
        <v>543</v>
      </c>
      <c r="D11" s="157"/>
      <c r="E11" s="157"/>
      <c r="F11" s="157" t="s">
        <v>524</v>
      </c>
      <c r="G11" s="335" t="s">
        <v>523</v>
      </c>
      <c r="H11" s="160">
        <v>1</v>
      </c>
      <c r="I11" s="157">
        <v>1</v>
      </c>
      <c r="J11" s="157">
        <v>1</v>
      </c>
      <c r="K11" s="162">
        <f t="shared" si="0"/>
        <v>63.945</v>
      </c>
      <c r="L11" s="163">
        <f t="shared" si="1"/>
        <v>63.945</v>
      </c>
      <c r="M11" s="157">
        <v>0.87</v>
      </c>
      <c r="N11" s="157">
        <f t="shared" si="2"/>
        <v>73.5</v>
      </c>
      <c r="O11" s="157"/>
    </row>
    <row r="12" spans="1:18" x14ac:dyDescent="0.45">
      <c r="A12" s="158">
        <v>5</v>
      </c>
      <c r="B12" s="157" t="s">
        <v>289</v>
      </c>
      <c r="C12" s="157" t="s">
        <v>337</v>
      </c>
      <c r="D12" s="157"/>
      <c r="E12" s="157" t="s">
        <v>325</v>
      </c>
      <c r="F12" s="157"/>
      <c r="G12" s="160"/>
      <c r="H12" s="160"/>
      <c r="I12" s="157"/>
      <c r="J12" s="157"/>
      <c r="K12" s="162">
        <f t="shared" si="0"/>
        <v>0</v>
      </c>
      <c r="L12" s="163">
        <f t="shared" si="1"/>
        <v>0</v>
      </c>
      <c r="M12" s="157"/>
      <c r="N12" s="157">
        <f t="shared" si="2"/>
        <v>73.5</v>
      </c>
      <c r="O12" s="157"/>
    </row>
    <row r="13" spans="1:18" x14ac:dyDescent="0.45">
      <c r="A13" s="158">
        <v>6</v>
      </c>
      <c r="B13" s="157" t="s">
        <v>290</v>
      </c>
      <c r="C13" s="157" t="s">
        <v>541</v>
      </c>
      <c r="D13" s="157"/>
      <c r="E13" s="157"/>
      <c r="F13" s="157"/>
      <c r="G13" s="160"/>
      <c r="H13" s="160"/>
      <c r="I13" s="157"/>
      <c r="J13" s="157"/>
      <c r="K13" s="162">
        <f t="shared" si="0"/>
        <v>0</v>
      </c>
      <c r="L13" s="163">
        <f t="shared" si="1"/>
        <v>0</v>
      </c>
      <c r="M13" s="157"/>
      <c r="N13" s="157">
        <f t="shared" si="2"/>
        <v>73.5</v>
      </c>
      <c r="O13" s="157"/>
    </row>
    <row r="14" spans="1:18" x14ac:dyDescent="0.45">
      <c r="A14" s="158">
        <v>7</v>
      </c>
      <c r="B14" s="332" t="s">
        <v>291</v>
      </c>
      <c r="C14" s="157" t="s">
        <v>338</v>
      </c>
      <c r="D14" s="157" t="s">
        <v>328</v>
      </c>
      <c r="E14" s="161" t="s">
        <v>323</v>
      </c>
      <c r="F14" s="165">
        <v>648503580</v>
      </c>
      <c r="G14" s="160" t="s">
        <v>525</v>
      </c>
      <c r="H14" s="160">
        <v>1</v>
      </c>
      <c r="I14" s="157">
        <v>3</v>
      </c>
      <c r="J14" s="157">
        <v>9</v>
      </c>
      <c r="K14" s="162">
        <f t="shared" si="0"/>
        <v>11799</v>
      </c>
      <c r="L14" s="163">
        <f t="shared" si="1"/>
        <v>437</v>
      </c>
      <c r="M14" s="157">
        <v>437</v>
      </c>
      <c r="N14" s="157">
        <v>1</v>
      </c>
      <c r="O14" s="172" t="s">
        <v>408</v>
      </c>
    </row>
    <row r="15" spans="1:18" x14ac:dyDescent="0.45">
      <c r="A15" s="158">
        <v>8</v>
      </c>
      <c r="B15" s="332" t="s">
        <v>449</v>
      </c>
      <c r="C15" s="157" t="s">
        <v>339</v>
      </c>
      <c r="D15" s="157"/>
      <c r="E15" s="157"/>
      <c r="F15" s="166">
        <v>648500640</v>
      </c>
      <c r="G15" s="160" t="s">
        <v>329</v>
      </c>
      <c r="H15" s="160">
        <v>1</v>
      </c>
      <c r="I15" s="157">
        <v>3</v>
      </c>
      <c r="J15" s="157">
        <v>9</v>
      </c>
      <c r="K15" s="162">
        <f t="shared" si="0"/>
        <v>3375</v>
      </c>
      <c r="L15" s="163">
        <f t="shared" si="1"/>
        <v>125</v>
      </c>
      <c r="M15" s="157">
        <v>125</v>
      </c>
      <c r="N15" s="157">
        <v>1</v>
      </c>
      <c r="O15" s="172" t="s">
        <v>408</v>
      </c>
    </row>
    <row r="16" spans="1:18" x14ac:dyDescent="0.45">
      <c r="A16" s="158">
        <v>9</v>
      </c>
      <c r="B16" s="157" t="s">
        <v>292</v>
      </c>
      <c r="C16" s="157" t="s">
        <v>340</v>
      </c>
      <c r="D16" s="157"/>
      <c r="E16" s="157" t="s">
        <v>325</v>
      </c>
      <c r="F16" s="157" t="s">
        <v>391</v>
      </c>
      <c r="G16" s="334" t="s">
        <v>532</v>
      </c>
      <c r="H16" s="160">
        <v>1</v>
      </c>
      <c r="I16" s="157">
        <v>1</v>
      </c>
      <c r="J16" s="157">
        <v>6</v>
      </c>
      <c r="K16" s="162">
        <f t="shared" si="0"/>
        <v>8012.9700000000012</v>
      </c>
      <c r="L16" s="163">
        <f t="shared" si="1"/>
        <v>1335.4950000000001</v>
      </c>
      <c r="M16" s="157">
        <v>18.170000000000002</v>
      </c>
      <c r="N16" s="157">
        <f t="shared" si="2"/>
        <v>73.5</v>
      </c>
      <c r="O16" s="157"/>
    </row>
    <row r="17" spans="1:15" x14ac:dyDescent="0.45">
      <c r="A17" s="158">
        <v>10</v>
      </c>
      <c r="B17" s="157" t="s">
        <v>293</v>
      </c>
      <c r="C17" s="157" t="s">
        <v>368</v>
      </c>
      <c r="D17" s="157"/>
      <c r="E17" s="157"/>
      <c r="F17" s="157" t="s">
        <v>531</v>
      </c>
      <c r="G17" s="334" t="s">
        <v>530</v>
      </c>
      <c r="H17" s="160">
        <v>1</v>
      </c>
      <c r="I17" s="157">
        <v>1</v>
      </c>
      <c r="J17" s="157">
        <v>1</v>
      </c>
      <c r="K17" s="162">
        <f t="shared" si="0"/>
        <v>287.38499999999999</v>
      </c>
      <c r="L17" s="163">
        <f t="shared" si="1"/>
        <v>287.38499999999999</v>
      </c>
      <c r="M17" s="157">
        <v>3.91</v>
      </c>
      <c r="N17" s="157">
        <f t="shared" si="2"/>
        <v>73.5</v>
      </c>
      <c r="O17" s="157"/>
    </row>
    <row r="18" spans="1:15" x14ac:dyDescent="0.45">
      <c r="A18" s="158">
        <v>11</v>
      </c>
      <c r="B18" s="157" t="s">
        <v>294</v>
      </c>
      <c r="C18" s="157" t="s">
        <v>341</v>
      </c>
      <c r="D18" s="157"/>
      <c r="E18" s="157"/>
      <c r="F18" s="157"/>
      <c r="G18" s="157"/>
      <c r="H18" s="157"/>
      <c r="I18" s="157"/>
      <c r="J18" s="157"/>
      <c r="K18" s="162">
        <f t="shared" si="0"/>
        <v>0</v>
      </c>
      <c r="L18" s="163">
        <f t="shared" si="1"/>
        <v>0</v>
      </c>
      <c r="M18" s="157"/>
      <c r="N18" s="157">
        <f t="shared" si="2"/>
        <v>73.5</v>
      </c>
      <c r="O18" s="157"/>
    </row>
    <row r="19" spans="1:15" x14ac:dyDescent="0.45">
      <c r="A19" s="158">
        <v>12</v>
      </c>
      <c r="B19" s="332" t="s">
        <v>295</v>
      </c>
      <c r="C19" s="157" t="s">
        <v>342</v>
      </c>
      <c r="D19" s="157" t="s">
        <v>330</v>
      </c>
      <c r="E19" s="161" t="s">
        <v>323</v>
      </c>
      <c r="F19" s="167">
        <v>640001401</v>
      </c>
      <c r="G19" s="160" t="s">
        <v>526</v>
      </c>
      <c r="H19" s="160">
        <v>1</v>
      </c>
      <c r="I19" s="157">
        <v>2</v>
      </c>
      <c r="J19" s="157">
        <v>5</v>
      </c>
      <c r="K19" s="162">
        <f t="shared" si="0"/>
        <v>16320</v>
      </c>
      <c r="L19" s="163">
        <f t="shared" si="1"/>
        <v>1632</v>
      </c>
      <c r="M19" s="157">
        <v>1632</v>
      </c>
      <c r="N19" s="157">
        <v>1</v>
      </c>
      <c r="O19" s="157"/>
    </row>
    <row r="20" spans="1:15" x14ac:dyDescent="0.45">
      <c r="A20" s="158">
        <v>13</v>
      </c>
      <c r="B20" s="157" t="s">
        <v>296</v>
      </c>
      <c r="C20" s="157" t="s">
        <v>343</v>
      </c>
      <c r="D20" s="157"/>
      <c r="E20" s="157"/>
      <c r="F20" s="167">
        <v>642101690</v>
      </c>
      <c r="G20" s="160" t="s">
        <v>527</v>
      </c>
      <c r="H20" s="160">
        <v>1</v>
      </c>
      <c r="I20" s="157">
        <v>3</v>
      </c>
      <c r="J20" s="157">
        <v>6</v>
      </c>
      <c r="K20" s="162">
        <f t="shared" si="0"/>
        <v>3672</v>
      </c>
      <c r="L20" s="163">
        <f t="shared" si="1"/>
        <v>204</v>
      </c>
      <c r="M20" s="157">
        <v>204</v>
      </c>
      <c r="N20" s="157">
        <v>1</v>
      </c>
      <c r="O20" s="157"/>
    </row>
    <row r="21" spans="1:15" x14ac:dyDescent="0.45">
      <c r="A21" s="158">
        <v>14</v>
      </c>
      <c r="B21" s="332" t="s">
        <v>297</v>
      </c>
      <c r="C21" s="157" t="s">
        <v>344</v>
      </c>
      <c r="D21" s="157"/>
      <c r="E21" s="157"/>
      <c r="F21" s="167">
        <v>641902781</v>
      </c>
      <c r="G21" s="160" t="s">
        <v>528</v>
      </c>
      <c r="H21" s="160">
        <v>1</v>
      </c>
      <c r="I21" s="157">
        <v>2</v>
      </c>
      <c r="J21" s="157">
        <v>5</v>
      </c>
      <c r="K21" s="162">
        <f t="shared" si="0"/>
        <v>7000</v>
      </c>
      <c r="L21" s="163">
        <f t="shared" si="1"/>
        <v>700</v>
      </c>
      <c r="M21" s="157">
        <v>700</v>
      </c>
      <c r="N21" s="157">
        <v>1</v>
      </c>
      <c r="O21" s="157"/>
    </row>
    <row r="22" spans="1:15" x14ac:dyDescent="0.45">
      <c r="A22" s="158">
        <v>15</v>
      </c>
      <c r="B22" s="332" t="s">
        <v>170</v>
      </c>
      <c r="C22" s="157" t="s">
        <v>345</v>
      </c>
      <c r="D22" s="157"/>
      <c r="E22" s="157"/>
      <c r="F22" s="167">
        <v>647801231</v>
      </c>
      <c r="G22" s="160" t="s">
        <v>529</v>
      </c>
      <c r="H22" s="160">
        <v>1</v>
      </c>
      <c r="I22" s="157">
        <v>2</v>
      </c>
      <c r="J22" s="157">
        <v>5</v>
      </c>
      <c r="K22" s="162">
        <f t="shared" si="0"/>
        <v>16280</v>
      </c>
      <c r="L22" s="163">
        <f t="shared" si="1"/>
        <v>1628</v>
      </c>
      <c r="M22" s="157">
        <v>1628</v>
      </c>
      <c r="N22" s="157">
        <v>1</v>
      </c>
      <c r="O22" s="157"/>
    </row>
    <row r="23" spans="1:15" x14ac:dyDescent="0.45">
      <c r="A23" s="158">
        <v>16</v>
      </c>
      <c r="B23" s="157" t="s">
        <v>298</v>
      </c>
      <c r="C23" s="157" t="s">
        <v>346</v>
      </c>
      <c r="D23" s="157"/>
      <c r="E23" s="157" t="s">
        <v>325</v>
      </c>
      <c r="F23" s="157" t="s">
        <v>392</v>
      </c>
      <c r="G23" s="336" t="s">
        <v>401</v>
      </c>
      <c r="H23" s="168">
        <v>1</v>
      </c>
      <c r="I23" s="157">
        <v>2</v>
      </c>
      <c r="J23" s="157">
        <v>5</v>
      </c>
      <c r="K23" s="162">
        <f t="shared" si="0"/>
        <v>28356.299999999996</v>
      </c>
      <c r="L23" s="163">
        <f t="shared" si="1"/>
        <v>2835.6299999999997</v>
      </c>
      <c r="M23" s="157">
        <v>38.58</v>
      </c>
      <c r="N23" s="157">
        <f t="shared" si="2"/>
        <v>73.5</v>
      </c>
      <c r="O23" s="172" t="s">
        <v>409</v>
      </c>
    </row>
    <row r="24" spans="1:15" x14ac:dyDescent="0.45">
      <c r="A24" s="158">
        <v>17</v>
      </c>
      <c r="B24" s="332" t="s">
        <v>299</v>
      </c>
      <c r="C24" s="157" t="s">
        <v>347</v>
      </c>
      <c r="D24" s="157"/>
      <c r="E24" s="157"/>
      <c r="F24" s="157" t="s">
        <v>533</v>
      </c>
      <c r="G24" s="337" t="s">
        <v>403</v>
      </c>
      <c r="H24" s="168">
        <v>1</v>
      </c>
      <c r="I24" s="157">
        <v>2</v>
      </c>
      <c r="J24" s="157">
        <v>5</v>
      </c>
      <c r="K24" s="162">
        <f t="shared" si="0"/>
        <v>10275.299999999999</v>
      </c>
      <c r="L24" s="163">
        <f t="shared" si="1"/>
        <v>1027.53</v>
      </c>
      <c r="M24" s="157">
        <v>13.98</v>
      </c>
      <c r="N24" s="157">
        <f t="shared" si="2"/>
        <v>73.5</v>
      </c>
      <c r="O24" s="172" t="s">
        <v>410</v>
      </c>
    </row>
    <row r="25" spans="1:15" x14ac:dyDescent="0.45">
      <c r="A25" s="158">
        <v>18</v>
      </c>
      <c r="B25" s="332" t="s">
        <v>300</v>
      </c>
      <c r="C25" s="157" t="s">
        <v>348</v>
      </c>
      <c r="D25" s="157"/>
      <c r="E25" s="157"/>
      <c r="F25" s="157" t="s">
        <v>534</v>
      </c>
      <c r="G25" s="337" t="s">
        <v>402</v>
      </c>
      <c r="H25" s="168">
        <v>1</v>
      </c>
      <c r="I25" s="157">
        <v>2</v>
      </c>
      <c r="J25" s="157">
        <v>6</v>
      </c>
      <c r="K25" s="162">
        <f t="shared" si="0"/>
        <v>12965.400000000001</v>
      </c>
      <c r="L25" s="163">
        <f t="shared" si="1"/>
        <v>1080.45</v>
      </c>
      <c r="M25" s="157">
        <v>14.7</v>
      </c>
      <c r="N25" s="157">
        <f t="shared" si="2"/>
        <v>73.5</v>
      </c>
      <c r="O25" s="172" t="s">
        <v>410</v>
      </c>
    </row>
    <row r="26" spans="1:15" x14ac:dyDescent="0.45">
      <c r="A26" s="158">
        <v>19</v>
      </c>
      <c r="B26" s="157" t="s">
        <v>301</v>
      </c>
      <c r="C26" s="157" t="s">
        <v>349</v>
      </c>
      <c r="D26" s="157"/>
      <c r="E26" s="157"/>
      <c r="F26" s="157"/>
      <c r="G26" s="160"/>
      <c r="H26" s="160"/>
      <c r="I26" s="157"/>
      <c r="J26" s="157"/>
      <c r="K26" s="162">
        <f t="shared" si="0"/>
        <v>0</v>
      </c>
      <c r="L26" s="163">
        <f t="shared" si="1"/>
        <v>0</v>
      </c>
      <c r="M26" s="157"/>
      <c r="N26" s="157">
        <f t="shared" si="2"/>
        <v>73.5</v>
      </c>
      <c r="O26" s="157"/>
    </row>
    <row r="27" spans="1:15" x14ac:dyDescent="0.45">
      <c r="A27" s="158">
        <v>20</v>
      </c>
      <c r="B27" s="157" t="s">
        <v>302</v>
      </c>
      <c r="C27" s="157" t="s">
        <v>350</v>
      </c>
      <c r="D27" s="157" t="s">
        <v>331</v>
      </c>
      <c r="E27" s="161" t="s">
        <v>323</v>
      </c>
      <c r="F27" s="161"/>
      <c r="G27" s="160"/>
      <c r="H27" s="160"/>
      <c r="I27" s="157"/>
      <c r="J27" s="157"/>
      <c r="K27" s="162">
        <f t="shared" si="0"/>
        <v>0</v>
      </c>
      <c r="L27" s="163">
        <f t="shared" si="1"/>
        <v>0</v>
      </c>
      <c r="M27" s="157"/>
      <c r="N27" s="157">
        <f t="shared" si="2"/>
        <v>73.5</v>
      </c>
      <c r="O27" s="157"/>
    </row>
    <row r="28" spans="1:15" x14ac:dyDescent="0.45">
      <c r="A28" s="158">
        <v>21</v>
      </c>
      <c r="B28" s="332" t="s">
        <v>303</v>
      </c>
      <c r="C28" s="157" t="s">
        <v>351</v>
      </c>
      <c r="D28" s="157"/>
      <c r="E28" s="157" t="s">
        <v>325</v>
      </c>
      <c r="F28" s="157" t="s">
        <v>395</v>
      </c>
      <c r="G28" s="336" t="s">
        <v>535</v>
      </c>
      <c r="H28" s="169">
        <v>1.5</v>
      </c>
      <c r="I28" s="157">
        <v>1</v>
      </c>
      <c r="J28" s="157">
        <v>1</v>
      </c>
      <c r="K28" s="162">
        <f t="shared" si="0"/>
        <v>122424.90750000002</v>
      </c>
      <c r="L28" s="163">
        <f t="shared" si="1"/>
        <v>81616.60500000001</v>
      </c>
      <c r="M28" s="157">
        <v>1110.43</v>
      </c>
      <c r="N28" s="157">
        <f t="shared" si="2"/>
        <v>73.5</v>
      </c>
      <c r="O28" s="172" t="s">
        <v>411</v>
      </c>
    </row>
    <row r="29" spans="1:15" x14ac:dyDescent="0.45">
      <c r="A29" s="158">
        <v>22</v>
      </c>
      <c r="B29" s="157" t="s">
        <v>304</v>
      </c>
      <c r="C29" s="157" t="s">
        <v>352</v>
      </c>
      <c r="D29" s="157"/>
      <c r="E29" s="157"/>
      <c r="F29" s="338" t="s">
        <v>396</v>
      </c>
      <c r="G29" s="337" t="s">
        <v>404</v>
      </c>
      <c r="H29" s="169">
        <v>1.5</v>
      </c>
      <c r="I29" s="157">
        <v>44</v>
      </c>
      <c r="J29" s="157">
        <v>1</v>
      </c>
      <c r="K29" s="162">
        <f t="shared" si="0"/>
        <v>612438.75</v>
      </c>
      <c r="L29" s="163">
        <f t="shared" si="1"/>
        <v>9279.375</v>
      </c>
      <c r="M29" s="157">
        <v>126.25</v>
      </c>
      <c r="N29" s="157">
        <f t="shared" si="2"/>
        <v>73.5</v>
      </c>
      <c r="O29" s="172" t="s">
        <v>412</v>
      </c>
    </row>
    <row r="30" spans="1:15" x14ac:dyDescent="0.45">
      <c r="A30" s="158">
        <v>23</v>
      </c>
      <c r="B30" s="333" t="s">
        <v>305</v>
      </c>
      <c r="C30" s="157" t="s">
        <v>353</v>
      </c>
      <c r="D30" s="157"/>
      <c r="E30" s="157"/>
      <c r="F30" s="333" t="s">
        <v>559</v>
      </c>
      <c r="G30" s="343" t="s">
        <v>560</v>
      </c>
      <c r="H30" s="160">
        <v>1</v>
      </c>
      <c r="I30" s="157">
        <v>1</v>
      </c>
      <c r="J30" s="157">
        <v>1</v>
      </c>
      <c r="K30" s="162">
        <f t="shared" si="0"/>
        <v>104015.73000000001</v>
      </c>
      <c r="L30" s="163">
        <f t="shared" si="1"/>
        <v>104015.73000000001</v>
      </c>
      <c r="M30" s="157">
        <v>1415.18</v>
      </c>
      <c r="N30" s="157">
        <f t="shared" si="2"/>
        <v>73.5</v>
      </c>
      <c r="O30" s="157" t="s">
        <v>563</v>
      </c>
    </row>
    <row r="31" spans="1:15" x14ac:dyDescent="0.45">
      <c r="A31" s="158">
        <v>24</v>
      </c>
      <c r="B31" s="157" t="s">
        <v>306</v>
      </c>
      <c r="C31" s="157" t="s">
        <v>354</v>
      </c>
      <c r="F31" s="344" t="s">
        <v>561</v>
      </c>
      <c r="G31" s="345" t="s">
        <v>562</v>
      </c>
      <c r="H31" s="342">
        <v>1</v>
      </c>
      <c r="I31" s="341">
        <v>1</v>
      </c>
      <c r="J31" s="341">
        <v>1</v>
      </c>
      <c r="K31" s="162">
        <f t="shared" ref="K31" si="3">L31*H31*I31*J31</f>
        <v>0</v>
      </c>
      <c r="L31" s="163">
        <f t="shared" ref="L31" si="4">M31*N31</f>
        <v>0</v>
      </c>
      <c r="M31" s="341">
        <v>34.68</v>
      </c>
      <c r="O31" s="341" t="s">
        <v>563</v>
      </c>
    </row>
    <row r="32" spans="1:15" x14ac:dyDescent="0.45">
      <c r="A32" s="158">
        <v>25</v>
      </c>
      <c r="B32" s="157" t="s">
        <v>307</v>
      </c>
      <c r="C32" s="157" t="s">
        <v>369</v>
      </c>
      <c r="H32" s="342">
        <v>1</v>
      </c>
      <c r="I32" s="341">
        <v>1</v>
      </c>
      <c r="J32" s="341">
        <v>1</v>
      </c>
      <c r="K32" s="162">
        <f t="shared" ref="K32" si="5">L32*H32*I32*J32</f>
        <v>0</v>
      </c>
      <c r="L32" s="163">
        <f t="shared" ref="L32" si="6">M32*N32</f>
        <v>0</v>
      </c>
    </row>
    <row r="33" spans="1:15" x14ac:dyDescent="0.45">
      <c r="A33" s="158">
        <v>26</v>
      </c>
      <c r="B33" s="332" t="s">
        <v>171</v>
      </c>
      <c r="C33" s="157" t="s">
        <v>355</v>
      </c>
      <c r="D33" s="157" t="s">
        <v>332</v>
      </c>
      <c r="E33" s="161" t="s">
        <v>323</v>
      </c>
      <c r="F33" s="157"/>
      <c r="G33" s="160"/>
      <c r="H33" s="160"/>
      <c r="I33" s="157"/>
      <c r="J33" s="157"/>
      <c r="K33" s="162">
        <f>L33*H33*I33*J33</f>
        <v>0</v>
      </c>
      <c r="L33" s="163">
        <f>M33*N33</f>
        <v>0</v>
      </c>
      <c r="M33" s="157"/>
      <c r="N33" s="157">
        <f t="shared" si="2"/>
        <v>73.5</v>
      </c>
      <c r="O33" s="157"/>
    </row>
    <row r="34" spans="1:15" x14ac:dyDescent="0.45">
      <c r="A34" s="158">
        <v>27</v>
      </c>
      <c r="B34" s="332" t="s">
        <v>308</v>
      </c>
      <c r="C34" s="157" t="s">
        <v>356</v>
      </c>
      <c r="D34" s="157"/>
      <c r="E34" s="157" t="s">
        <v>325</v>
      </c>
      <c r="F34" s="157" t="s">
        <v>397</v>
      </c>
      <c r="G34" s="336" t="s">
        <v>536</v>
      </c>
      <c r="H34" s="169">
        <v>1.5</v>
      </c>
      <c r="I34" s="157">
        <v>2</v>
      </c>
      <c r="J34" s="157">
        <v>1</v>
      </c>
      <c r="K34" s="162">
        <f>L34*H34*I34*J34</f>
        <v>3307877.0549999997</v>
      </c>
      <c r="L34" s="163">
        <f>M34*N34</f>
        <v>1102625.6849999998</v>
      </c>
      <c r="M34" s="157">
        <v>15001.71</v>
      </c>
      <c r="N34" s="157">
        <f t="shared" si="2"/>
        <v>73.5</v>
      </c>
      <c r="O34" s="172" t="s">
        <v>413</v>
      </c>
    </row>
    <row r="35" spans="1:15" x14ac:dyDescent="0.45">
      <c r="A35" s="158">
        <v>28</v>
      </c>
      <c r="B35" s="157" t="s">
        <v>309</v>
      </c>
      <c r="C35" s="157" t="s">
        <v>370</v>
      </c>
      <c r="D35" s="157"/>
      <c r="E35" s="157"/>
      <c r="F35" s="157" t="s">
        <v>538</v>
      </c>
      <c r="G35" s="337" t="s">
        <v>537</v>
      </c>
      <c r="H35" s="168">
        <v>1</v>
      </c>
      <c r="I35" s="157">
        <v>1</v>
      </c>
      <c r="J35" s="157">
        <v>4</v>
      </c>
      <c r="K35" s="162">
        <f>L35*H35*I35*J35</f>
        <v>17063.759999999998</v>
      </c>
      <c r="L35" s="163">
        <f>M35*N35</f>
        <v>4265.9399999999996</v>
      </c>
      <c r="M35" s="157">
        <v>58.04</v>
      </c>
      <c r="N35" s="157">
        <f t="shared" si="2"/>
        <v>73.5</v>
      </c>
      <c r="O35" s="172" t="s">
        <v>418</v>
      </c>
    </row>
    <row r="36" spans="1:15" x14ac:dyDescent="0.45">
      <c r="A36" s="158">
        <v>29</v>
      </c>
      <c r="B36" s="157" t="s">
        <v>310</v>
      </c>
      <c r="C36" s="157" t="s">
        <v>357</v>
      </c>
      <c r="D36" s="157"/>
      <c r="E36" s="157"/>
      <c r="F36" s="157"/>
      <c r="G36" s="157"/>
      <c r="H36" s="157"/>
      <c r="I36" s="157"/>
      <c r="J36" s="157"/>
      <c r="K36" s="162">
        <f>L36*H36*I36*J36</f>
        <v>0</v>
      </c>
      <c r="L36" s="163">
        <f>M36*N36</f>
        <v>0</v>
      </c>
      <c r="M36" s="157"/>
      <c r="N36" s="157">
        <f t="shared" si="2"/>
        <v>73.5</v>
      </c>
      <c r="O36" s="157"/>
    </row>
    <row r="37" spans="1:15" x14ac:dyDescent="0.45">
      <c r="A37" s="158">
        <v>30</v>
      </c>
      <c r="B37" s="332" t="s">
        <v>311</v>
      </c>
      <c r="C37" s="157" t="s">
        <v>358</v>
      </c>
      <c r="D37" s="157" t="s">
        <v>546</v>
      </c>
      <c r="E37" s="161" t="s">
        <v>323</v>
      </c>
      <c r="F37" s="157" t="s">
        <v>399</v>
      </c>
      <c r="G37" s="336" t="s">
        <v>406</v>
      </c>
      <c r="H37" s="168">
        <v>1</v>
      </c>
      <c r="I37" s="157">
        <v>1</v>
      </c>
      <c r="J37" s="157">
        <v>13</v>
      </c>
      <c r="K37" s="162">
        <f>L37*H37*I37*J37</f>
        <v>44070</v>
      </c>
      <c r="L37" s="163">
        <f>M37*N37</f>
        <v>3390</v>
      </c>
      <c r="M37" s="163">
        <v>3390</v>
      </c>
      <c r="N37" s="157">
        <v>1</v>
      </c>
      <c r="O37" s="172" t="s">
        <v>414</v>
      </c>
    </row>
    <row r="38" spans="1:15" x14ac:dyDescent="0.45">
      <c r="A38" s="158">
        <v>31</v>
      </c>
      <c r="B38" s="157" t="s">
        <v>312</v>
      </c>
      <c r="C38" s="157" t="s">
        <v>359</v>
      </c>
      <c r="D38" s="157"/>
      <c r="E38" s="157"/>
      <c r="F38" s="157"/>
      <c r="G38" s="157"/>
      <c r="H38" s="157"/>
      <c r="I38" s="157"/>
      <c r="J38" s="157"/>
      <c r="K38" s="162">
        <f>L38*H38*I38*J38</f>
        <v>0</v>
      </c>
      <c r="L38" s="163"/>
      <c r="M38" s="157"/>
      <c r="N38" s="157">
        <f t="shared" si="2"/>
        <v>73.5</v>
      </c>
      <c r="O38" s="157"/>
    </row>
    <row r="39" spans="1:15" x14ac:dyDescent="0.45">
      <c r="A39" s="158">
        <v>32</v>
      </c>
      <c r="B39" s="157" t="s">
        <v>313</v>
      </c>
      <c r="C39" s="157" t="s">
        <v>360</v>
      </c>
      <c r="D39" s="157" t="s">
        <v>547</v>
      </c>
      <c r="E39" s="161" t="s">
        <v>323</v>
      </c>
      <c r="F39" s="157" t="s">
        <v>539</v>
      </c>
      <c r="G39" s="339" t="s">
        <v>540</v>
      </c>
      <c r="H39" s="168">
        <v>1</v>
      </c>
      <c r="I39" s="157">
        <v>1</v>
      </c>
      <c r="J39" s="157">
        <v>1</v>
      </c>
      <c r="K39" s="162">
        <f>L39*H39*I39*J39</f>
        <v>51742.53</v>
      </c>
      <c r="L39" s="163">
        <f>M39*N39</f>
        <v>51742.53</v>
      </c>
      <c r="M39" s="157">
        <v>703.98</v>
      </c>
      <c r="N39" s="157">
        <f t="shared" si="2"/>
        <v>73.5</v>
      </c>
      <c r="O39" s="172" t="s">
        <v>415</v>
      </c>
    </row>
    <row r="40" spans="1:15" x14ac:dyDescent="0.45">
      <c r="A40" s="158">
        <v>33</v>
      </c>
      <c r="B40" s="157" t="s">
        <v>314</v>
      </c>
      <c r="C40" s="157" t="s">
        <v>361</v>
      </c>
      <c r="D40" s="157"/>
      <c r="E40" s="157"/>
      <c r="F40" s="157"/>
      <c r="G40" s="168"/>
      <c r="H40" s="168"/>
      <c r="I40" s="157"/>
      <c r="J40" s="157"/>
      <c r="K40" s="162">
        <f>L40*H40*I40*J40</f>
        <v>0</v>
      </c>
      <c r="L40" s="163">
        <f>M40*N40</f>
        <v>0</v>
      </c>
      <c r="M40" s="157"/>
      <c r="N40" s="157">
        <f t="shared" si="2"/>
        <v>73.5</v>
      </c>
      <c r="O40" s="157"/>
    </row>
    <row r="41" spans="1:15" x14ac:dyDescent="0.45">
      <c r="A41" s="158">
        <v>34</v>
      </c>
      <c r="B41" s="157" t="s">
        <v>315</v>
      </c>
      <c r="C41" s="157" t="s">
        <v>362</v>
      </c>
      <c r="D41" s="157" t="s">
        <v>548</v>
      </c>
      <c r="E41" s="157" t="s">
        <v>325</v>
      </c>
      <c r="F41" s="333" t="s">
        <v>556</v>
      </c>
      <c r="G41" s="340" t="s">
        <v>549</v>
      </c>
      <c r="H41" s="168">
        <v>1</v>
      </c>
      <c r="I41" s="157">
        <v>1</v>
      </c>
      <c r="J41" s="157">
        <v>1</v>
      </c>
      <c r="K41" s="162">
        <f>L41*H41*I41*J41</f>
        <v>806.29500000000007</v>
      </c>
      <c r="L41" s="163">
        <f>M41*N41</f>
        <v>806.29500000000007</v>
      </c>
      <c r="M41" s="157">
        <v>10.97</v>
      </c>
      <c r="N41" s="157">
        <f t="shared" si="2"/>
        <v>73.5</v>
      </c>
      <c r="O41" s="157" t="s">
        <v>564</v>
      </c>
    </row>
    <row r="42" spans="1:15" x14ac:dyDescent="0.45">
      <c r="A42" s="158">
        <v>35</v>
      </c>
      <c r="B42" s="157" t="s">
        <v>316</v>
      </c>
      <c r="C42" s="157" t="s">
        <v>363</v>
      </c>
      <c r="D42" s="157"/>
      <c r="E42" s="340"/>
      <c r="F42" s="340" t="s">
        <v>557</v>
      </c>
      <c r="G42" s="340" t="s">
        <v>550</v>
      </c>
      <c r="H42" s="168">
        <v>1</v>
      </c>
      <c r="I42" s="157">
        <v>1</v>
      </c>
      <c r="J42" s="157">
        <v>1</v>
      </c>
      <c r="K42" s="162">
        <f>L42*H42*I42*J42</f>
        <v>807.76499999999999</v>
      </c>
      <c r="L42" s="163">
        <f>M42*N42</f>
        <v>807.76499999999999</v>
      </c>
      <c r="M42" s="157">
        <v>10.99</v>
      </c>
      <c r="N42" s="157">
        <f t="shared" si="2"/>
        <v>73.5</v>
      </c>
      <c r="O42" s="157" t="s">
        <v>564</v>
      </c>
    </row>
    <row r="43" spans="1:15" x14ac:dyDescent="0.45">
      <c r="A43" s="158">
        <v>36</v>
      </c>
      <c r="B43" s="333" t="s">
        <v>544</v>
      </c>
      <c r="C43" s="157" t="s">
        <v>545</v>
      </c>
      <c r="D43" s="157"/>
      <c r="E43" s="340"/>
      <c r="F43" s="340" t="s">
        <v>558</v>
      </c>
      <c r="G43" s="340" t="s">
        <v>551</v>
      </c>
      <c r="H43" s="168">
        <v>1</v>
      </c>
      <c r="I43" s="157">
        <v>1</v>
      </c>
      <c r="J43" s="157">
        <v>1</v>
      </c>
      <c r="K43" s="162">
        <f>L43*H43*I43*J43</f>
        <v>954.76499999999999</v>
      </c>
      <c r="L43" s="163">
        <f>M43*N43</f>
        <v>954.76499999999999</v>
      </c>
      <c r="M43" s="157">
        <v>12.99</v>
      </c>
      <c r="N43" s="157">
        <f t="shared" si="2"/>
        <v>73.5</v>
      </c>
      <c r="O43" s="157" t="s">
        <v>564</v>
      </c>
    </row>
    <row r="44" spans="1:15" x14ac:dyDescent="0.45">
      <c r="A44" s="158">
        <v>37</v>
      </c>
      <c r="B44" s="157" t="s">
        <v>317</v>
      </c>
      <c r="C44" s="157" t="s">
        <v>364</v>
      </c>
      <c r="D44" s="157"/>
      <c r="E44" s="340"/>
      <c r="F44" s="340" t="s">
        <v>555</v>
      </c>
      <c r="G44" s="340" t="s">
        <v>552</v>
      </c>
      <c r="H44" s="168">
        <v>1</v>
      </c>
      <c r="I44" s="157">
        <v>1</v>
      </c>
      <c r="J44" s="157">
        <v>1</v>
      </c>
      <c r="K44" s="162">
        <f>L44*H44*I44*J44</f>
        <v>595.35</v>
      </c>
      <c r="L44" s="163">
        <f>M44*N44</f>
        <v>595.35</v>
      </c>
      <c r="M44" s="157">
        <v>8.1</v>
      </c>
      <c r="N44" s="157">
        <f t="shared" si="2"/>
        <v>73.5</v>
      </c>
      <c r="O44" s="157"/>
    </row>
    <row r="45" spans="1:15" x14ac:dyDescent="0.45">
      <c r="A45" s="158">
        <v>38</v>
      </c>
      <c r="B45" s="333" t="s">
        <v>318</v>
      </c>
      <c r="C45" s="157" t="s">
        <v>365</v>
      </c>
      <c r="D45" s="157"/>
      <c r="E45" s="340"/>
      <c r="F45" s="340" t="s">
        <v>554</v>
      </c>
      <c r="G45" s="340" t="s">
        <v>553</v>
      </c>
      <c r="H45" s="160">
        <v>1</v>
      </c>
      <c r="I45" s="157">
        <v>1</v>
      </c>
      <c r="J45" s="157">
        <v>1</v>
      </c>
      <c r="K45" s="162">
        <f>L45*H45*I45*J45</f>
        <v>1052.52</v>
      </c>
      <c r="L45" s="163">
        <f>M45*N45</f>
        <v>1052.52</v>
      </c>
      <c r="M45" s="157">
        <v>14.32</v>
      </c>
      <c r="N45" s="157">
        <f t="shared" si="2"/>
        <v>73.5</v>
      </c>
      <c r="O45" s="157"/>
    </row>
    <row r="46" spans="1:15" x14ac:dyDescent="0.45">
      <c r="A46" s="158">
        <v>39</v>
      </c>
      <c r="B46" s="157" t="s">
        <v>319</v>
      </c>
      <c r="C46" s="157" t="s">
        <v>542</v>
      </c>
      <c r="D46" s="157"/>
      <c r="E46" s="157"/>
      <c r="F46" s="157"/>
      <c r="G46" s="160"/>
      <c r="H46" s="160"/>
      <c r="I46" s="157"/>
      <c r="J46" s="157"/>
      <c r="K46" s="162">
        <f t="shared" ref="K43:K47" si="7">L46*H46*I46*J46</f>
        <v>0</v>
      </c>
      <c r="L46" s="163">
        <f t="shared" ref="L43:L47" si="8">M46*N46</f>
        <v>0</v>
      </c>
      <c r="M46" s="157"/>
      <c r="N46" s="157">
        <f t="shared" si="2"/>
        <v>73.5</v>
      </c>
      <c r="O46" s="157"/>
    </row>
    <row r="47" spans="1:15" x14ac:dyDescent="0.45">
      <c r="A47" s="158">
        <v>40</v>
      </c>
      <c r="B47" s="332" t="s">
        <v>320</v>
      </c>
      <c r="C47" s="157" t="s">
        <v>366</v>
      </c>
      <c r="D47" s="157"/>
      <c r="E47" s="157"/>
      <c r="F47" s="157"/>
      <c r="G47" s="160"/>
      <c r="H47" s="160"/>
      <c r="I47" s="157"/>
      <c r="J47" s="157"/>
      <c r="K47" s="162">
        <f t="shared" si="7"/>
        <v>0</v>
      </c>
      <c r="L47" s="163">
        <f t="shared" si="8"/>
        <v>0</v>
      </c>
      <c r="M47" s="157"/>
      <c r="N47" s="157">
        <f t="shared" si="2"/>
        <v>73.5</v>
      </c>
      <c r="O47" s="157"/>
    </row>
    <row r="48" spans="1:15" x14ac:dyDescent="0.45">
      <c r="A48" s="158">
        <v>41</v>
      </c>
      <c r="B48" s="157"/>
      <c r="C48" s="157"/>
      <c r="D48" s="157"/>
      <c r="E48" s="157"/>
      <c r="F48" s="157"/>
      <c r="G48" s="160"/>
      <c r="H48" s="160"/>
      <c r="I48" s="157"/>
      <c r="J48" s="157"/>
      <c r="K48" s="157"/>
      <c r="L48" s="157"/>
      <c r="M48" s="157"/>
      <c r="N48" s="157">
        <f t="shared" si="2"/>
        <v>73.5</v>
      </c>
      <c r="O48" s="157"/>
    </row>
    <row r="49" spans="1:15" x14ac:dyDescent="0.45">
      <c r="A49" s="158">
        <v>42</v>
      </c>
      <c r="B49" s="157"/>
      <c r="C49" s="157"/>
      <c r="D49" s="157"/>
      <c r="E49" s="157"/>
      <c r="F49" s="157"/>
      <c r="G49" s="160"/>
      <c r="H49" s="160"/>
      <c r="I49" s="157"/>
      <c r="J49" s="157"/>
      <c r="K49" s="157"/>
      <c r="L49" s="157"/>
      <c r="M49" s="157"/>
      <c r="N49" s="157">
        <f t="shared" si="2"/>
        <v>73.5</v>
      </c>
      <c r="O49" s="157"/>
    </row>
    <row r="50" spans="1:15" x14ac:dyDescent="0.45">
      <c r="A50" s="158">
        <v>43</v>
      </c>
      <c r="B50" s="157"/>
      <c r="C50" s="157"/>
      <c r="D50" s="157"/>
      <c r="E50" s="157"/>
      <c r="F50" s="157"/>
      <c r="G50" s="160"/>
      <c r="H50" s="160"/>
      <c r="I50" s="157"/>
      <c r="J50" s="157"/>
      <c r="K50" s="157"/>
      <c r="L50" s="157"/>
      <c r="M50" s="157"/>
      <c r="N50" s="157">
        <f t="shared" si="2"/>
        <v>73.5</v>
      </c>
      <c r="O50" s="157"/>
    </row>
    <row r="51" spans="1:15" x14ac:dyDescent="0.45">
      <c r="A51" s="158">
        <v>44</v>
      </c>
      <c r="B51" s="157"/>
      <c r="C51" s="157"/>
      <c r="D51" s="157"/>
      <c r="E51" s="157"/>
      <c r="F51" s="157"/>
      <c r="G51" s="160"/>
      <c r="H51" s="160"/>
      <c r="I51" s="157"/>
      <c r="J51" s="157"/>
      <c r="K51" s="157"/>
      <c r="L51" s="157"/>
      <c r="M51" s="157"/>
      <c r="N51" s="157">
        <f t="shared" si="2"/>
        <v>73.5</v>
      </c>
      <c r="O51" s="157"/>
    </row>
    <row r="52" spans="1:15" x14ac:dyDescent="0.45">
      <c r="A52" s="158">
        <v>45</v>
      </c>
      <c r="B52" s="157"/>
      <c r="C52" s="157"/>
      <c r="D52" s="157"/>
      <c r="E52" s="157"/>
      <c r="F52" s="157"/>
      <c r="G52" s="160"/>
      <c r="H52" s="160"/>
      <c r="I52" s="157"/>
      <c r="J52" s="157"/>
      <c r="K52" s="157"/>
      <c r="L52" s="157"/>
      <c r="M52" s="157"/>
      <c r="N52" s="157">
        <f t="shared" si="2"/>
        <v>73.5</v>
      </c>
      <c r="O52" s="157"/>
    </row>
    <row r="53" spans="1:15" x14ac:dyDescent="0.45">
      <c r="A53" s="158">
        <v>46</v>
      </c>
      <c r="B53" s="157"/>
      <c r="C53" s="157"/>
      <c r="D53" s="157"/>
      <c r="E53" s="157"/>
      <c r="F53" s="157"/>
      <c r="G53" s="160"/>
      <c r="H53" s="160"/>
      <c r="I53" s="157"/>
      <c r="J53" s="157"/>
      <c r="K53" s="157"/>
      <c r="L53" s="157"/>
      <c r="M53" s="157"/>
      <c r="N53" s="157">
        <f t="shared" si="2"/>
        <v>73.5</v>
      </c>
      <c r="O53" s="157"/>
    </row>
    <row r="54" spans="1:15" x14ac:dyDescent="0.45">
      <c r="A54" s="158">
        <v>47</v>
      </c>
      <c r="B54" s="157"/>
      <c r="C54" s="157"/>
      <c r="D54" s="157"/>
      <c r="E54" s="157"/>
      <c r="F54" s="157"/>
      <c r="G54" s="160"/>
      <c r="H54" s="160"/>
      <c r="I54" s="157"/>
      <c r="J54" s="157"/>
      <c r="K54" s="157"/>
      <c r="L54" s="157"/>
      <c r="M54" s="157"/>
      <c r="N54" s="157">
        <f t="shared" si="2"/>
        <v>73.5</v>
      </c>
      <c r="O54" s="157"/>
    </row>
    <row r="55" spans="1:15" x14ac:dyDescent="0.45">
      <c r="A55" s="158">
        <v>48</v>
      </c>
      <c r="B55" s="157"/>
      <c r="C55" s="157"/>
      <c r="D55" s="157"/>
      <c r="E55" s="157"/>
      <c r="F55" s="157"/>
      <c r="G55" s="157"/>
      <c r="H55" s="157"/>
      <c r="I55" s="157"/>
      <c r="J55" s="157"/>
      <c r="K55" s="157"/>
      <c r="L55" s="157"/>
      <c r="M55" s="157"/>
      <c r="N55" s="157">
        <f t="shared" si="2"/>
        <v>73.5</v>
      </c>
      <c r="O55" s="157"/>
    </row>
    <row r="56" spans="1:15" x14ac:dyDescent="0.45">
      <c r="A56" s="158">
        <v>49</v>
      </c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</row>
    <row r="57" spans="1:15" x14ac:dyDescent="0.45">
      <c r="A57" s="158">
        <v>50</v>
      </c>
      <c r="B57" s="157"/>
      <c r="C57" s="157"/>
      <c r="D57" s="157"/>
      <c r="E57" s="157"/>
      <c r="F57" s="157"/>
      <c r="G57" s="157"/>
      <c r="H57" s="157"/>
      <c r="I57" s="157"/>
      <c r="J57" s="157"/>
      <c r="K57" s="157"/>
      <c r="L57" s="157"/>
      <c r="M57" s="157"/>
      <c r="N57" s="157"/>
      <c r="O57" s="157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9"/>
  <sheetViews>
    <sheetView view="pageBreakPreview" topLeftCell="A61" zoomScale="80" zoomScaleSheetLayoutView="80" workbookViewId="0">
      <selection activeCell="J74" sqref="J74:M74"/>
    </sheetView>
  </sheetViews>
  <sheetFormatPr defaultColWidth="7.4140625" defaultRowHeight="16" x14ac:dyDescent="0.45"/>
  <cols>
    <col min="1" max="1" width="7.4140625" style="3" customWidth="1"/>
    <col min="2" max="2" width="11.9140625" style="3" customWidth="1"/>
    <col min="3" max="3" width="7.1640625" style="3" customWidth="1"/>
    <col min="4" max="4" width="5.08203125" style="3" customWidth="1"/>
    <col min="5" max="5" width="9.1640625" style="3" customWidth="1"/>
    <col min="6" max="6" width="3.6640625" style="3" customWidth="1"/>
    <col min="7" max="7" width="5.9140625" style="3" customWidth="1"/>
    <col min="8" max="8" width="3.9140625" style="3" customWidth="1"/>
    <col min="9" max="9" width="3" style="3" customWidth="1"/>
    <col min="10" max="10" width="4.08203125" style="3" customWidth="1"/>
    <col min="11" max="11" width="3.9140625" style="3" customWidth="1"/>
    <col min="12" max="13" width="4.6640625" style="3" customWidth="1"/>
    <col min="14" max="14" width="5.9140625" style="3" customWidth="1"/>
    <col min="15" max="16" width="2.9140625" style="3" customWidth="1"/>
    <col min="17" max="18" width="4.5" style="3" customWidth="1"/>
    <col min="19" max="19" width="3.1640625" style="3" customWidth="1"/>
    <col min="20" max="20" width="3" style="3" customWidth="1"/>
    <col min="21" max="21" width="5.58203125" style="3" customWidth="1"/>
    <col min="22" max="22" width="4.1640625" style="3" customWidth="1"/>
    <col min="23" max="23" width="6.08203125" style="3" customWidth="1"/>
    <col min="24" max="24" width="5.58203125" style="3" customWidth="1"/>
    <col min="25" max="25" width="6.4140625" style="3" customWidth="1"/>
    <col min="26" max="26" width="7" style="3" customWidth="1"/>
    <col min="27" max="27" width="7.6640625" style="3" customWidth="1"/>
    <col min="28" max="28" width="5.58203125" style="3" customWidth="1"/>
    <col min="29" max="29" width="6.6640625" style="3" customWidth="1"/>
    <col min="30" max="30" width="6.5" style="3" customWidth="1"/>
    <col min="31" max="31" width="6.6640625" style="3" customWidth="1"/>
    <col min="32" max="33" width="4.6640625" style="3" customWidth="1"/>
    <col min="34" max="16384" width="7.4140625" style="3"/>
  </cols>
  <sheetData>
    <row r="1" spans="1:33" ht="19.5" customHeight="1" x14ac:dyDescent="0.45">
      <c r="A1" s="3" t="s">
        <v>97</v>
      </c>
      <c r="Y1" s="3" t="s">
        <v>98</v>
      </c>
    </row>
    <row r="2" spans="1:33" ht="18.75" customHeight="1" x14ac:dyDescent="0.45">
      <c r="A2" s="193" t="s">
        <v>0</v>
      </c>
      <c r="B2" s="194"/>
      <c r="C2" s="187" t="s">
        <v>66</v>
      </c>
      <c r="D2" s="187" t="s">
        <v>67</v>
      </c>
      <c r="E2" s="187">
        <v>0</v>
      </c>
      <c r="F2" s="187">
        <v>2</v>
      </c>
      <c r="G2" s="199" t="s">
        <v>64</v>
      </c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1"/>
      <c r="T2" s="181" t="s">
        <v>62</v>
      </c>
      <c r="U2" s="192"/>
      <c r="V2" s="192"/>
      <c r="W2" s="192"/>
      <c r="X2" s="192"/>
      <c r="Y2" s="192"/>
      <c r="Z2" s="182"/>
    </row>
    <row r="3" spans="1:33" ht="15" customHeight="1" x14ac:dyDescent="0.45">
      <c r="A3" s="195"/>
      <c r="B3" s="196"/>
      <c r="C3" s="187"/>
      <c r="D3" s="187"/>
      <c r="E3" s="187"/>
      <c r="F3" s="187"/>
      <c r="G3" s="202"/>
      <c r="H3" s="203"/>
      <c r="I3" s="203"/>
      <c r="J3" s="203"/>
      <c r="K3" s="203"/>
      <c r="L3" s="203"/>
      <c r="M3" s="203"/>
      <c r="N3" s="203"/>
      <c r="O3" s="203"/>
      <c r="P3" s="203"/>
      <c r="Q3" s="203"/>
      <c r="R3" s="203"/>
      <c r="S3" s="204"/>
      <c r="T3" s="193" t="s">
        <v>1</v>
      </c>
      <c r="U3" s="194"/>
      <c r="V3" s="187" t="s">
        <v>165</v>
      </c>
      <c r="W3" s="187"/>
      <c r="X3" s="187"/>
      <c r="Y3" s="187"/>
      <c r="Z3" s="187"/>
    </row>
    <row r="4" spans="1:33" ht="20.149999999999999" customHeight="1" x14ac:dyDescent="0.45">
      <c r="A4" s="197" t="s">
        <v>107</v>
      </c>
      <c r="B4" s="198"/>
      <c r="C4" s="181">
        <v>123456</v>
      </c>
      <c r="D4" s="192"/>
      <c r="E4" s="192"/>
      <c r="F4" s="182"/>
      <c r="G4" s="187" t="s">
        <v>39</v>
      </c>
      <c r="H4" s="187"/>
      <c r="I4" s="187"/>
      <c r="J4" s="187"/>
      <c r="K4" s="187"/>
      <c r="L4" s="205" t="s">
        <v>164</v>
      </c>
      <c r="M4" s="205"/>
      <c r="N4" s="205"/>
      <c r="O4" s="205"/>
      <c r="P4" s="205"/>
      <c r="Q4" s="205"/>
      <c r="R4" s="205"/>
      <c r="S4" s="205"/>
      <c r="T4" s="195"/>
      <c r="U4" s="196"/>
      <c r="V4" s="187"/>
      <c r="W4" s="187"/>
      <c r="X4" s="187"/>
      <c r="Y4" s="187"/>
      <c r="Z4" s="187"/>
    </row>
    <row r="5" spans="1:33" ht="20.149999999999999" customHeight="1" x14ac:dyDescent="0.45">
      <c r="A5" s="181" t="s">
        <v>68</v>
      </c>
      <c r="B5" s="182"/>
      <c r="C5" s="181" t="s">
        <v>162</v>
      </c>
      <c r="D5" s="192"/>
      <c r="E5" s="192"/>
      <c r="F5" s="182"/>
      <c r="G5" s="187" t="s">
        <v>82</v>
      </c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7"/>
      <c r="T5" s="193" t="s">
        <v>2</v>
      </c>
      <c r="U5" s="194"/>
      <c r="V5" s="187" t="s">
        <v>166</v>
      </c>
      <c r="W5" s="187"/>
      <c r="X5" s="187"/>
      <c r="Y5" s="187"/>
      <c r="Z5" s="187"/>
    </row>
    <row r="6" spans="1:33" ht="18.75" customHeight="1" x14ac:dyDescent="0.45">
      <c r="A6" s="181" t="s">
        <v>3</v>
      </c>
      <c r="B6" s="182"/>
      <c r="C6" s="181" t="s">
        <v>163</v>
      </c>
      <c r="D6" s="192"/>
      <c r="E6" s="192"/>
      <c r="F6" s="182"/>
      <c r="G6" s="206" t="s">
        <v>258</v>
      </c>
      <c r="H6" s="206"/>
      <c r="I6" s="206"/>
      <c r="J6" s="206"/>
      <c r="K6" s="206"/>
      <c r="L6" s="181" t="s">
        <v>259</v>
      </c>
      <c r="M6" s="192"/>
      <c r="N6" s="192"/>
      <c r="O6" s="192"/>
      <c r="P6" s="192"/>
      <c r="Q6" s="192"/>
      <c r="R6" s="192"/>
      <c r="S6" s="182"/>
      <c r="T6" s="195"/>
      <c r="U6" s="196"/>
      <c r="V6" s="187"/>
      <c r="W6" s="187"/>
      <c r="X6" s="187"/>
      <c r="Y6" s="187"/>
      <c r="Z6" s="187"/>
    </row>
    <row r="7" spans="1:33" ht="21" customHeight="1" x14ac:dyDescent="0.45">
      <c r="A7" s="193" t="s">
        <v>69</v>
      </c>
      <c r="B7" s="225"/>
      <c r="C7" s="225"/>
      <c r="D7" s="225"/>
      <c r="E7" s="225"/>
      <c r="F7" s="194"/>
      <c r="G7" s="219" t="s">
        <v>40</v>
      </c>
      <c r="H7" s="220"/>
      <c r="I7" s="221"/>
      <c r="J7" s="217" t="s">
        <v>43</v>
      </c>
      <c r="K7" s="217" t="s">
        <v>55</v>
      </c>
      <c r="L7" s="219" t="s">
        <v>57</v>
      </c>
      <c r="M7" s="221"/>
      <c r="N7" s="219" t="s">
        <v>58</v>
      </c>
      <c r="O7" s="221"/>
      <c r="P7" s="219" t="s">
        <v>114</v>
      </c>
      <c r="Q7" s="221"/>
      <c r="R7" s="219" t="s">
        <v>128</v>
      </c>
      <c r="S7" s="221"/>
      <c r="T7" s="215" t="s">
        <v>96</v>
      </c>
      <c r="U7" s="216"/>
      <c r="V7" s="284" t="s">
        <v>146</v>
      </c>
      <c r="W7" s="285"/>
      <c r="X7" s="286"/>
      <c r="Y7" s="219" t="s">
        <v>63</v>
      </c>
      <c r="Z7" s="221"/>
    </row>
    <row r="8" spans="1:33" ht="15" customHeight="1" x14ac:dyDescent="0.45">
      <c r="A8" s="195"/>
      <c r="B8" s="226"/>
      <c r="C8" s="226"/>
      <c r="D8" s="226"/>
      <c r="E8" s="226"/>
      <c r="F8" s="196"/>
      <c r="G8" s="222"/>
      <c r="H8" s="223"/>
      <c r="I8" s="224"/>
      <c r="J8" s="218"/>
      <c r="K8" s="218"/>
      <c r="L8" s="222"/>
      <c r="M8" s="224"/>
      <c r="N8" s="222"/>
      <c r="O8" s="224"/>
      <c r="P8" s="222"/>
      <c r="Q8" s="224"/>
      <c r="R8" s="222"/>
      <c r="S8" s="224"/>
      <c r="T8" s="215" t="s">
        <v>99</v>
      </c>
      <c r="U8" s="216"/>
      <c r="V8" s="287"/>
      <c r="W8" s="288"/>
      <c r="X8" s="289"/>
      <c r="Y8" s="222"/>
      <c r="Z8" s="224"/>
    </row>
    <row r="9" spans="1:33" ht="18" customHeight="1" x14ac:dyDescent="0.45">
      <c r="A9" s="193" t="s">
        <v>167</v>
      </c>
      <c r="B9" s="225"/>
      <c r="C9" s="225"/>
      <c r="D9" s="225"/>
      <c r="E9" s="225"/>
      <c r="F9" s="194"/>
      <c r="G9" s="193" t="s">
        <v>168</v>
      </c>
      <c r="H9" s="225"/>
      <c r="I9" s="194"/>
      <c r="J9" s="92" t="s">
        <v>169</v>
      </c>
      <c r="K9" s="92" t="s">
        <v>260</v>
      </c>
      <c r="L9" s="193"/>
      <c r="M9" s="194"/>
      <c r="N9" s="193"/>
      <c r="O9" s="194"/>
      <c r="P9" s="193"/>
      <c r="Q9" s="194"/>
      <c r="R9" s="193"/>
      <c r="S9" s="194"/>
      <c r="T9" s="207">
        <v>20180518</v>
      </c>
      <c r="U9" s="208"/>
      <c r="V9" s="193">
        <v>9</v>
      </c>
      <c r="W9" s="194"/>
      <c r="X9" s="89" t="s">
        <v>33</v>
      </c>
      <c r="Y9" s="209" t="s">
        <v>141</v>
      </c>
      <c r="Z9" s="210"/>
    </row>
    <row r="10" spans="1:33" ht="21.9" customHeight="1" x14ac:dyDescent="0.45">
      <c r="A10" s="181"/>
      <c r="B10" s="192"/>
      <c r="C10" s="192"/>
      <c r="D10" s="192"/>
      <c r="E10" s="192"/>
      <c r="F10" s="182"/>
      <c r="G10" s="181"/>
      <c r="H10" s="192"/>
      <c r="I10" s="182"/>
      <c r="J10" s="4"/>
      <c r="K10" s="4"/>
      <c r="L10" s="181"/>
      <c r="M10" s="182"/>
      <c r="N10" s="181"/>
      <c r="O10" s="182"/>
      <c r="P10" s="181"/>
      <c r="Q10" s="182"/>
      <c r="R10" s="181"/>
      <c r="S10" s="182"/>
      <c r="T10" s="181">
        <v>20180518</v>
      </c>
      <c r="U10" s="182"/>
      <c r="V10" s="181"/>
      <c r="W10" s="182"/>
      <c r="X10" s="88" t="s">
        <v>33</v>
      </c>
      <c r="Y10" s="211"/>
      <c r="Z10" s="212"/>
    </row>
    <row r="11" spans="1:33" ht="21.9" customHeight="1" x14ac:dyDescent="0.45">
      <c r="A11" s="181"/>
      <c r="B11" s="192"/>
      <c r="C11" s="192"/>
      <c r="D11" s="192"/>
      <c r="E11" s="192"/>
      <c r="F11" s="182"/>
      <c r="G11" s="181"/>
      <c r="H11" s="192"/>
      <c r="I11" s="182"/>
      <c r="J11" s="4"/>
      <c r="K11" s="4"/>
      <c r="L11" s="181"/>
      <c r="M11" s="182"/>
      <c r="N11" s="181"/>
      <c r="O11" s="182"/>
      <c r="P11" s="181"/>
      <c r="Q11" s="182"/>
      <c r="R11" s="181"/>
      <c r="S11" s="182"/>
      <c r="T11" s="181"/>
      <c r="U11" s="182"/>
      <c r="V11" s="181"/>
      <c r="W11" s="182"/>
      <c r="X11" s="88" t="s">
        <v>33</v>
      </c>
      <c r="Y11" s="213"/>
      <c r="Z11" s="214"/>
    </row>
    <row r="12" spans="1:33" ht="18" customHeight="1" x14ac:dyDescent="0.45">
      <c r="A12" s="181" t="s">
        <v>101</v>
      </c>
      <c r="B12" s="182"/>
      <c r="C12" s="23">
        <v>5</v>
      </c>
      <c r="D12" s="34" t="s">
        <v>33</v>
      </c>
      <c r="E12" s="267" t="s">
        <v>110</v>
      </c>
      <c r="F12" s="267"/>
      <c r="G12" s="187" t="s">
        <v>38</v>
      </c>
      <c r="H12" s="187"/>
      <c r="I12" s="187"/>
      <c r="J12" s="268" t="s">
        <v>111</v>
      </c>
      <c r="K12" s="269"/>
      <c r="L12" s="268"/>
      <c r="M12" s="297"/>
      <c r="N12" s="297"/>
      <c r="O12" s="297"/>
      <c r="P12" s="297"/>
      <c r="Q12" s="297"/>
      <c r="R12" s="297"/>
      <c r="S12" s="269"/>
      <c r="T12" s="219"/>
      <c r="U12" s="221"/>
      <c r="V12" s="219" t="s">
        <v>100</v>
      </c>
      <c r="W12" s="220"/>
      <c r="X12" s="221"/>
      <c r="Y12" s="263">
        <v>3</v>
      </c>
      <c r="Z12" s="264"/>
    </row>
    <row r="13" spans="1:33" ht="15.75" customHeight="1" x14ac:dyDescent="0.45">
      <c r="A13" s="181" t="s">
        <v>32</v>
      </c>
      <c r="B13" s="192"/>
      <c r="C13" s="192"/>
      <c r="D13" s="182"/>
      <c r="E13" s="267"/>
      <c r="F13" s="267"/>
      <c r="G13" s="187"/>
      <c r="H13" s="187"/>
      <c r="I13" s="187"/>
      <c r="J13" s="181" t="s">
        <v>44</v>
      </c>
      <c r="K13" s="182"/>
      <c r="L13" s="181"/>
      <c r="M13" s="192"/>
      <c r="N13" s="192"/>
      <c r="O13" s="192"/>
      <c r="P13" s="192"/>
      <c r="Q13" s="192"/>
      <c r="R13" s="192"/>
      <c r="S13" s="182"/>
      <c r="T13" s="222"/>
      <c r="U13" s="224"/>
      <c r="V13" s="222"/>
      <c r="W13" s="223"/>
      <c r="X13" s="224"/>
      <c r="Y13" s="265"/>
      <c r="Z13" s="266"/>
      <c r="AA13" s="3" t="s">
        <v>272</v>
      </c>
    </row>
    <row r="14" spans="1:33" ht="30" customHeight="1" x14ac:dyDescent="0.45">
      <c r="A14" s="217" t="s">
        <v>65</v>
      </c>
      <c r="B14" s="5" t="s">
        <v>4</v>
      </c>
      <c r="C14" s="27">
        <v>1</v>
      </c>
      <c r="D14" s="34" t="s">
        <v>34</v>
      </c>
      <c r="E14" s="17">
        <f>W16</f>
        <v>18790</v>
      </c>
      <c r="F14" s="28" t="s">
        <v>37</v>
      </c>
      <c r="G14" s="1" t="s">
        <v>74</v>
      </c>
      <c r="H14" s="1"/>
      <c r="I14" s="28" t="s">
        <v>34</v>
      </c>
      <c r="J14" s="301" t="s">
        <v>261</v>
      </c>
      <c r="K14" s="303"/>
      <c r="L14" s="301" t="s">
        <v>262</v>
      </c>
      <c r="M14" s="302"/>
      <c r="N14" s="302"/>
      <c r="O14" s="302"/>
      <c r="P14" s="303"/>
      <c r="Q14" s="299"/>
      <c r="R14" s="300"/>
      <c r="S14" s="299" t="s">
        <v>266</v>
      </c>
      <c r="T14" s="300"/>
      <c r="U14" s="93" t="s">
        <v>264</v>
      </c>
      <c r="V14" s="93" t="s">
        <v>61</v>
      </c>
      <c r="W14" s="232"/>
      <c r="X14" s="233"/>
      <c r="Y14" s="1"/>
      <c r="Z14" s="1"/>
      <c r="AA14" s="3" t="s">
        <v>273</v>
      </c>
      <c r="AB14" s="3">
        <v>73.5</v>
      </c>
      <c r="AC14" s="3" t="s">
        <v>274</v>
      </c>
      <c r="AD14" s="3">
        <v>81.400000000000006</v>
      </c>
    </row>
    <row r="15" spans="1:33" ht="30" customHeight="1" x14ac:dyDescent="0.45">
      <c r="A15" s="314"/>
      <c r="B15" s="5" t="s">
        <v>5</v>
      </c>
      <c r="C15" s="6"/>
      <c r="D15" s="34" t="s">
        <v>34</v>
      </c>
      <c r="E15" s="17"/>
      <c r="F15" s="28" t="s">
        <v>37</v>
      </c>
      <c r="G15" s="1" t="s">
        <v>74</v>
      </c>
      <c r="H15" s="4"/>
      <c r="I15" s="28" t="s">
        <v>34</v>
      </c>
      <c r="J15" s="232" t="s">
        <v>45</v>
      </c>
      <c r="K15" s="233"/>
      <c r="L15" s="308" t="s">
        <v>59</v>
      </c>
      <c r="M15" s="310"/>
      <c r="N15" s="310"/>
      <c r="O15" s="310"/>
      <c r="P15" s="309"/>
      <c r="Q15" s="298" t="s">
        <v>60</v>
      </c>
      <c r="R15" s="233"/>
      <c r="S15" s="299" t="s">
        <v>267</v>
      </c>
      <c r="T15" s="300"/>
      <c r="U15" s="93" t="s">
        <v>265</v>
      </c>
      <c r="V15" s="93" t="s">
        <v>113</v>
      </c>
      <c r="W15" s="308" t="s">
        <v>70</v>
      </c>
      <c r="X15" s="309"/>
      <c r="Y15" s="1" t="s">
        <v>130</v>
      </c>
      <c r="Z15" s="1" t="s">
        <v>131</v>
      </c>
      <c r="AA15" s="3" t="s">
        <v>78</v>
      </c>
      <c r="AB15" s="3" t="s">
        <v>60</v>
      </c>
      <c r="AC15" s="3" t="str">
        <f>'1번필수'!O7</f>
        <v>점수2&amp;비고</v>
      </c>
      <c r="AD15" s="98" t="str">
        <f>'1번필수'!P7</f>
        <v>기본</v>
      </c>
      <c r="AE15" s="98" t="str">
        <f>'1번필수'!Q7</f>
        <v>가산율</v>
      </c>
      <c r="AF15" s="98" t="str">
        <f>'1번필수'!R7</f>
        <v>가산점수</v>
      </c>
      <c r="AG15" s="98"/>
    </row>
    <row r="16" spans="1:33" ht="17.25" customHeight="1" x14ac:dyDescent="0.45">
      <c r="A16" s="314"/>
      <c r="B16" s="21" t="s">
        <v>6</v>
      </c>
      <c r="C16" s="22"/>
      <c r="D16" s="7"/>
      <c r="E16" s="46">
        <f>W18+W19</f>
        <v>3550</v>
      </c>
      <c r="F16" s="29" t="s">
        <v>37</v>
      </c>
      <c r="G16" s="193"/>
      <c r="H16" s="225"/>
      <c r="I16" s="194"/>
      <c r="J16" s="229" t="str">
        <f>'1번필수'!F8</f>
        <v>AA15501</v>
      </c>
      <c r="K16" s="231"/>
      <c r="L16" s="229" t="str">
        <f>'1번필수'!G8</f>
        <v>초진진찰료(야간)</v>
      </c>
      <c r="M16" s="231"/>
      <c r="N16" s="231"/>
      <c r="O16" s="231"/>
      <c r="P16" s="230"/>
      <c r="Q16" s="229">
        <f>ROUNDUP(AA16*AB16,-1)</f>
        <v>18790</v>
      </c>
      <c r="R16" s="231"/>
      <c r="S16" s="229">
        <f>'1번필수'!H8</f>
        <v>1</v>
      </c>
      <c r="T16" s="230"/>
      <c r="U16" s="24">
        <f>'1번필수'!I8</f>
        <v>1</v>
      </c>
      <c r="V16" s="118">
        <f>'1번필수'!J8</f>
        <v>1</v>
      </c>
      <c r="W16" s="229">
        <f t="shared" ref="W16" si="0">Q16*S16*U16*V16</f>
        <v>18790</v>
      </c>
      <c r="X16" s="230"/>
      <c r="Y16" s="25"/>
      <c r="Z16" s="50"/>
      <c r="AA16" s="52">
        <f>'1번필수'!M8</f>
        <v>255.53100000000001</v>
      </c>
      <c r="AB16" s="3">
        <f>AB$14</f>
        <v>73.5</v>
      </c>
      <c r="AC16" s="98">
        <f>'1번필수'!O8</f>
        <v>208.86</v>
      </c>
      <c r="AD16" s="98">
        <f>'1번필수'!P8</f>
        <v>155.57</v>
      </c>
      <c r="AE16" s="98">
        <f>'1번필수'!Q8</f>
        <v>0.3</v>
      </c>
      <c r="AF16" s="98">
        <f>'1번필수'!R8</f>
        <v>46.670999999999999</v>
      </c>
      <c r="AG16" s="98"/>
    </row>
    <row r="17" spans="1:33" ht="17.25" customHeight="1" x14ac:dyDescent="0.45">
      <c r="A17" s="314"/>
      <c r="B17" s="8" t="s">
        <v>7</v>
      </c>
      <c r="C17" s="9"/>
      <c r="D17" s="10"/>
      <c r="E17" s="346">
        <f>W47</f>
        <v>51750</v>
      </c>
      <c r="F17" s="30" t="s">
        <v>37</v>
      </c>
      <c r="G17" s="195"/>
      <c r="H17" s="226"/>
      <c r="I17" s="226"/>
      <c r="J17" s="229" t="str">
        <f>'1번필수'!F9</f>
        <v>AB303</v>
      </c>
      <c r="K17" s="231"/>
      <c r="L17" s="229" t="str">
        <f>'1번필수'!G9</f>
        <v>입원료(병원-3등급)</v>
      </c>
      <c r="M17" s="231"/>
      <c r="N17" s="231"/>
      <c r="O17" s="231"/>
      <c r="P17" s="230"/>
      <c r="Q17" s="229">
        <f t="shared" ref="Q17:Q60" si="1">ROUNDUP(AA17*AB17,-1)</f>
        <v>45320</v>
      </c>
      <c r="R17" s="231"/>
      <c r="S17" s="229">
        <f>'1번필수'!H9</f>
        <v>1</v>
      </c>
      <c r="T17" s="230"/>
      <c r="U17" s="118">
        <f>'1번필수'!I9</f>
        <v>1</v>
      </c>
      <c r="V17" s="118">
        <f>'1번필수'!J9</f>
        <v>5</v>
      </c>
      <c r="W17" s="229">
        <f t="shared" ref="W17:W60" si="2">Q17*S17*U17*V17</f>
        <v>226600</v>
      </c>
      <c r="X17" s="230"/>
      <c r="Y17" s="51"/>
      <c r="Z17" s="26"/>
      <c r="AA17" s="140">
        <f>'1번필수'!M9</f>
        <v>616.56900000000007</v>
      </c>
      <c r="AB17" s="98">
        <f t="shared" ref="AB17:AB60" si="3">AB$14</f>
        <v>73.5</v>
      </c>
      <c r="AC17" s="98">
        <f>'1번필수'!O9</f>
        <v>425.22</v>
      </c>
      <c r="AD17" s="98">
        <f>'1번필수'!P9</f>
        <v>425.22</v>
      </c>
      <c r="AE17" s="98">
        <f>'1번필수'!Q9</f>
        <v>0.45</v>
      </c>
      <c r="AF17" s="98">
        <f>'1번필수'!R9</f>
        <v>191.34900000000002</v>
      </c>
      <c r="AG17" s="98"/>
    </row>
    <row r="18" spans="1:33" ht="15.9" customHeight="1" x14ac:dyDescent="0.45">
      <c r="A18" s="234" t="s">
        <v>103</v>
      </c>
      <c r="B18" s="21" t="s">
        <v>104</v>
      </c>
      <c r="C18" s="22">
        <v>5</v>
      </c>
      <c r="D18" s="38" t="s">
        <v>33</v>
      </c>
      <c r="E18" s="46">
        <f>W17</f>
        <v>226600</v>
      </c>
      <c r="F18" s="33" t="s">
        <v>37</v>
      </c>
      <c r="G18" s="193"/>
      <c r="H18" s="225"/>
      <c r="I18" s="194"/>
      <c r="J18" s="229" t="str">
        <f>'1번필수'!F10</f>
        <v>AL756</v>
      </c>
      <c r="K18" s="231"/>
      <c r="L18" s="229" t="str">
        <f>'1번필수'!G10</f>
        <v>입원환자의약품관리료(6일분)</v>
      </c>
      <c r="M18" s="231"/>
      <c r="N18" s="231"/>
      <c r="O18" s="231"/>
      <c r="P18" s="230"/>
      <c r="Q18" s="229">
        <f t="shared" si="1"/>
        <v>3480</v>
      </c>
      <c r="R18" s="231"/>
      <c r="S18" s="229">
        <f>'1번필수'!H10</f>
        <v>1</v>
      </c>
      <c r="T18" s="230"/>
      <c r="U18" s="118">
        <f>'1번필수'!I10</f>
        <v>1</v>
      </c>
      <c r="V18" s="118">
        <f>'1번필수'!J10</f>
        <v>1</v>
      </c>
      <c r="W18" s="229">
        <f t="shared" si="2"/>
        <v>3480</v>
      </c>
      <c r="X18" s="230"/>
      <c r="Y18" s="51"/>
      <c r="Z18" s="26"/>
      <c r="AA18" s="140">
        <f>'1번필수'!M10</f>
        <v>47.28</v>
      </c>
      <c r="AB18" s="98">
        <f t="shared" si="3"/>
        <v>73.5</v>
      </c>
      <c r="AC18" s="98">
        <f>'1번필수'!O10</f>
        <v>0</v>
      </c>
    </row>
    <row r="19" spans="1:33" ht="18.75" customHeight="1" x14ac:dyDescent="0.45">
      <c r="A19" s="235"/>
      <c r="B19" s="311" t="s">
        <v>148</v>
      </c>
      <c r="C19" s="312"/>
      <c r="D19" s="313"/>
      <c r="E19" s="21"/>
      <c r="F19" s="33" t="s">
        <v>117</v>
      </c>
      <c r="G19" s="240"/>
      <c r="H19" s="239"/>
      <c r="I19" s="270"/>
      <c r="J19" s="229" t="str">
        <f>'1번필수'!F11</f>
        <v>AL300</v>
      </c>
      <c r="K19" s="231"/>
      <c r="L19" s="229" t="str">
        <f>'1번필수'!G11</f>
        <v>외래환자의약품관리료(방문당)</v>
      </c>
      <c r="M19" s="231"/>
      <c r="N19" s="231"/>
      <c r="O19" s="231"/>
      <c r="P19" s="230"/>
      <c r="Q19" s="229">
        <f t="shared" si="1"/>
        <v>70</v>
      </c>
      <c r="R19" s="231"/>
      <c r="S19" s="229">
        <f>'1번필수'!H11</f>
        <v>1</v>
      </c>
      <c r="T19" s="230"/>
      <c r="U19" s="118">
        <f>'1번필수'!I11</f>
        <v>1</v>
      </c>
      <c r="V19" s="118">
        <f>'1번필수'!J11</f>
        <v>1</v>
      </c>
      <c r="W19" s="229">
        <f t="shared" si="2"/>
        <v>70</v>
      </c>
      <c r="X19" s="230"/>
      <c r="Y19" s="51"/>
      <c r="Z19" s="26"/>
      <c r="AA19" s="140">
        <f>'1번필수'!M11</f>
        <v>0.87</v>
      </c>
      <c r="AB19" s="98">
        <f t="shared" si="3"/>
        <v>73.5</v>
      </c>
      <c r="AC19" s="98">
        <f>'1번필수'!O11</f>
        <v>0</v>
      </c>
    </row>
    <row r="20" spans="1:33" ht="15.9" customHeight="1" x14ac:dyDescent="0.45">
      <c r="A20" s="235"/>
      <c r="B20" s="55" t="s">
        <v>147</v>
      </c>
      <c r="C20" s="22"/>
      <c r="D20" s="38" t="s">
        <v>33</v>
      </c>
      <c r="E20" s="21"/>
      <c r="F20" s="33"/>
      <c r="G20" s="240"/>
      <c r="H20" s="239"/>
      <c r="I20" s="270"/>
      <c r="J20" s="229">
        <f>'1번필수'!F12</f>
        <v>0</v>
      </c>
      <c r="K20" s="231"/>
      <c r="L20" s="229">
        <f>'1번필수'!G12</f>
        <v>0</v>
      </c>
      <c r="M20" s="231"/>
      <c r="N20" s="231"/>
      <c r="O20" s="231"/>
      <c r="P20" s="230"/>
      <c r="Q20" s="229">
        <f t="shared" si="1"/>
        <v>0</v>
      </c>
      <c r="R20" s="231"/>
      <c r="S20" s="229">
        <f>'1번필수'!H12</f>
        <v>0</v>
      </c>
      <c r="T20" s="230"/>
      <c r="U20" s="118">
        <f>'1번필수'!I12</f>
        <v>0</v>
      </c>
      <c r="V20" s="118">
        <f>'1번필수'!J12</f>
        <v>0</v>
      </c>
      <c r="W20" s="229">
        <f t="shared" si="2"/>
        <v>0</v>
      </c>
      <c r="X20" s="230"/>
      <c r="Y20" s="51"/>
      <c r="Z20" s="26"/>
      <c r="AA20" s="140">
        <f>'1번필수'!M12</f>
        <v>0</v>
      </c>
      <c r="AB20" s="98">
        <f t="shared" si="3"/>
        <v>73.5</v>
      </c>
      <c r="AC20" s="98">
        <f>'1번필수'!O12</f>
        <v>0</v>
      </c>
    </row>
    <row r="21" spans="1:33" ht="15.9" customHeight="1" x14ac:dyDescent="0.45">
      <c r="A21" s="235"/>
      <c r="B21" s="21" t="s">
        <v>132</v>
      </c>
      <c r="C21" s="22"/>
      <c r="D21" s="38" t="s">
        <v>33</v>
      </c>
      <c r="E21" s="21"/>
      <c r="F21" s="33" t="s">
        <v>37</v>
      </c>
      <c r="G21" s="240"/>
      <c r="H21" s="239"/>
      <c r="I21" s="270"/>
      <c r="J21" s="229">
        <f>'1번필수'!F13</f>
        <v>0</v>
      </c>
      <c r="K21" s="231"/>
      <c r="L21" s="229">
        <f>'1번필수'!G13</f>
        <v>0</v>
      </c>
      <c r="M21" s="231"/>
      <c r="N21" s="231"/>
      <c r="O21" s="231"/>
      <c r="P21" s="230"/>
      <c r="Q21" s="229">
        <f t="shared" si="1"/>
        <v>0</v>
      </c>
      <c r="R21" s="231"/>
      <c r="S21" s="229">
        <f>'1번필수'!H13</f>
        <v>0</v>
      </c>
      <c r="T21" s="230"/>
      <c r="U21" s="118">
        <f>'1번필수'!I13</f>
        <v>0</v>
      </c>
      <c r="V21" s="118">
        <f>'1번필수'!J13</f>
        <v>0</v>
      </c>
      <c r="W21" s="229">
        <f t="shared" si="2"/>
        <v>0</v>
      </c>
      <c r="X21" s="230"/>
      <c r="Y21" s="51"/>
      <c r="Z21" s="26"/>
      <c r="AA21" s="140">
        <f>'1번필수'!M13</f>
        <v>0</v>
      </c>
      <c r="AB21" s="98">
        <f t="shared" si="3"/>
        <v>73.5</v>
      </c>
      <c r="AC21" s="98">
        <f>'1번필수'!O13</f>
        <v>0</v>
      </c>
    </row>
    <row r="22" spans="1:33" ht="15.9" customHeight="1" x14ac:dyDescent="0.45">
      <c r="A22" s="235"/>
      <c r="B22" s="21" t="s">
        <v>133</v>
      </c>
      <c r="C22" s="22"/>
      <c r="D22" s="38" t="s">
        <v>33</v>
      </c>
      <c r="E22" s="21"/>
      <c r="F22" s="33" t="s">
        <v>37</v>
      </c>
      <c r="G22" s="240"/>
      <c r="H22" s="239"/>
      <c r="I22" s="270"/>
      <c r="J22" s="229">
        <f>'1번필수'!F14</f>
        <v>648503580</v>
      </c>
      <c r="K22" s="231"/>
      <c r="L22" s="229" t="str">
        <f>'1번필수'!G14</f>
        <v>크린세프캅셀(세파클러)(퇴원약3일포함)</v>
      </c>
      <c r="M22" s="231"/>
      <c r="N22" s="231"/>
      <c r="O22" s="231"/>
      <c r="P22" s="230"/>
      <c r="Q22" s="229">
        <f t="shared" si="1"/>
        <v>440</v>
      </c>
      <c r="R22" s="231"/>
      <c r="S22" s="229">
        <f>'1번필수'!H14</f>
        <v>1</v>
      </c>
      <c r="T22" s="230"/>
      <c r="U22" s="118">
        <f>'1번필수'!I14</f>
        <v>3</v>
      </c>
      <c r="V22" s="118">
        <f>'1번필수'!J14</f>
        <v>9</v>
      </c>
      <c r="W22" s="229">
        <f t="shared" si="2"/>
        <v>11880</v>
      </c>
      <c r="X22" s="230"/>
      <c r="Y22" s="51"/>
      <c r="Z22" s="26"/>
      <c r="AA22" s="140">
        <f>'1번필수'!M14</f>
        <v>437</v>
      </c>
      <c r="AB22" s="98">
        <v>1</v>
      </c>
      <c r="AC22" s="98" t="str">
        <f>'1번필수'!O14</f>
        <v>입원6,퇴원약2총8일, 구입가격 임의 산정</v>
      </c>
    </row>
    <row r="23" spans="1:33" ht="15.9" customHeight="1" x14ac:dyDescent="0.45">
      <c r="A23" s="235"/>
      <c r="B23" s="21" t="s">
        <v>134</v>
      </c>
      <c r="C23" s="22"/>
      <c r="D23" s="38" t="s">
        <v>33</v>
      </c>
      <c r="E23" s="21"/>
      <c r="F23" s="33" t="s">
        <v>37</v>
      </c>
      <c r="G23" s="240"/>
      <c r="H23" s="239"/>
      <c r="I23" s="270"/>
      <c r="J23" s="229">
        <f>'1번필수'!F15</f>
        <v>648500640</v>
      </c>
      <c r="K23" s="231"/>
      <c r="L23" s="229" t="str">
        <f>'1번필수'!G15</f>
        <v>록스펜정(퇴원약3일포함)</v>
      </c>
      <c r="M23" s="231"/>
      <c r="N23" s="231"/>
      <c r="O23" s="231"/>
      <c r="P23" s="230"/>
      <c r="Q23" s="229">
        <f t="shared" si="1"/>
        <v>130</v>
      </c>
      <c r="R23" s="231"/>
      <c r="S23" s="229">
        <f>'1번필수'!H15</f>
        <v>1</v>
      </c>
      <c r="T23" s="230"/>
      <c r="U23" s="118">
        <f>'1번필수'!I15</f>
        <v>3</v>
      </c>
      <c r="V23" s="118">
        <f>'1번필수'!J15</f>
        <v>9</v>
      </c>
      <c r="W23" s="229">
        <f t="shared" si="2"/>
        <v>3510</v>
      </c>
      <c r="X23" s="230"/>
      <c r="Y23" s="51"/>
      <c r="Z23" s="26"/>
      <c r="AA23" s="140">
        <f>'1번필수'!M15</f>
        <v>125</v>
      </c>
      <c r="AB23" s="98">
        <v>1</v>
      </c>
      <c r="AC23" s="98" t="str">
        <f>'1번필수'!O15</f>
        <v>입원6,퇴원약2총8일, 구입가격 임의 산정</v>
      </c>
    </row>
    <row r="24" spans="1:33" ht="15.9" customHeight="1" x14ac:dyDescent="0.45">
      <c r="A24" s="235"/>
      <c r="B24" s="21" t="s">
        <v>135</v>
      </c>
      <c r="C24" s="22"/>
      <c r="D24" s="38" t="s">
        <v>136</v>
      </c>
      <c r="E24" s="21"/>
      <c r="F24" s="29" t="s">
        <v>37</v>
      </c>
      <c r="G24" s="240"/>
      <c r="H24" s="239"/>
      <c r="I24" s="270"/>
      <c r="J24" s="229" t="str">
        <f>'1번필수'!F16</f>
        <v>J2000</v>
      </c>
      <c r="K24" s="231"/>
      <c r="L24" s="229" t="str">
        <f>'1번필수'!G16</f>
        <v>입원환자조제복약지도료(1일당)</v>
      </c>
      <c r="M24" s="231"/>
      <c r="N24" s="231"/>
      <c r="O24" s="231"/>
      <c r="P24" s="230"/>
      <c r="Q24" s="229">
        <f t="shared" si="1"/>
        <v>1340</v>
      </c>
      <c r="R24" s="231"/>
      <c r="S24" s="229">
        <f>'1번필수'!H16</f>
        <v>1</v>
      </c>
      <c r="T24" s="230"/>
      <c r="U24" s="118">
        <f>'1번필수'!I16</f>
        <v>1</v>
      </c>
      <c r="V24" s="118">
        <f>'1번필수'!J16</f>
        <v>6</v>
      </c>
      <c r="W24" s="229">
        <f t="shared" si="2"/>
        <v>8040</v>
      </c>
      <c r="X24" s="230"/>
      <c r="Y24" s="51"/>
      <c r="Z24" s="26"/>
      <c r="AA24" s="140">
        <f>'1번필수'!M16</f>
        <v>18.170000000000002</v>
      </c>
      <c r="AB24" s="98">
        <f t="shared" si="3"/>
        <v>73.5</v>
      </c>
      <c r="AC24" s="98">
        <f>'1번필수'!O16</f>
        <v>0</v>
      </c>
    </row>
    <row r="25" spans="1:33" ht="15.9" customHeight="1" x14ac:dyDescent="0.45">
      <c r="A25" s="235"/>
      <c r="B25" s="44" t="s">
        <v>105</v>
      </c>
      <c r="C25" s="45"/>
      <c r="D25" s="38"/>
      <c r="E25" s="46">
        <f>W45</f>
        <v>44070</v>
      </c>
      <c r="F25" s="29" t="s">
        <v>37</v>
      </c>
      <c r="G25" s="240"/>
      <c r="H25" s="239"/>
      <c r="I25" s="270"/>
      <c r="J25" s="229" t="str">
        <f>'1번필수'!F17</f>
        <v>J1030</v>
      </c>
      <c r="K25" s="231"/>
      <c r="L25" s="229" t="str">
        <f>'1번필수'!G17</f>
        <v>퇴원환자조제료(3일분)</v>
      </c>
      <c r="M25" s="231"/>
      <c r="N25" s="231"/>
      <c r="O25" s="231"/>
      <c r="P25" s="230"/>
      <c r="Q25" s="229">
        <f t="shared" si="1"/>
        <v>290</v>
      </c>
      <c r="R25" s="231"/>
      <c r="S25" s="229">
        <f>'1번필수'!H17</f>
        <v>1</v>
      </c>
      <c r="T25" s="230"/>
      <c r="U25" s="118">
        <f>'1번필수'!I17</f>
        <v>1</v>
      </c>
      <c r="V25" s="118">
        <f>'1번필수'!J17</f>
        <v>1</v>
      </c>
      <c r="W25" s="229">
        <f t="shared" si="2"/>
        <v>290</v>
      </c>
      <c r="X25" s="230"/>
      <c r="Y25" s="51"/>
      <c r="Z25" s="26"/>
      <c r="AA25" s="140">
        <f>'1번필수'!M17</f>
        <v>3.91</v>
      </c>
      <c r="AB25" s="98">
        <f t="shared" si="3"/>
        <v>73.5</v>
      </c>
      <c r="AC25" s="98">
        <f>'1번필수'!O17</f>
        <v>0</v>
      </c>
    </row>
    <row r="26" spans="1:33" ht="15.9" customHeight="1" x14ac:dyDescent="0.45">
      <c r="A26" s="235"/>
      <c r="B26" s="21" t="s">
        <v>106</v>
      </c>
      <c r="C26" s="22"/>
      <c r="D26" s="38"/>
      <c r="E26" s="21"/>
      <c r="F26" s="29" t="s">
        <v>37</v>
      </c>
      <c r="G26" s="195"/>
      <c r="H26" s="226"/>
      <c r="I26" s="196"/>
      <c r="J26" s="229">
        <f>'1번필수'!F18</f>
        <v>0</v>
      </c>
      <c r="K26" s="231"/>
      <c r="L26" s="229">
        <f>'1번필수'!G18</f>
        <v>0</v>
      </c>
      <c r="M26" s="231"/>
      <c r="N26" s="231"/>
      <c r="O26" s="231"/>
      <c r="P26" s="230"/>
      <c r="Q26" s="229">
        <f t="shared" si="1"/>
        <v>0</v>
      </c>
      <c r="R26" s="231"/>
      <c r="S26" s="229">
        <f>'1번필수'!H18</f>
        <v>0</v>
      </c>
      <c r="T26" s="230"/>
      <c r="U26" s="118">
        <f>'1번필수'!I18</f>
        <v>0</v>
      </c>
      <c r="V26" s="118">
        <f>'1번필수'!J18</f>
        <v>0</v>
      </c>
      <c r="W26" s="229">
        <f t="shared" si="2"/>
        <v>0</v>
      </c>
      <c r="X26" s="230"/>
      <c r="Y26" s="51"/>
      <c r="Z26" s="26"/>
      <c r="AA26" s="140">
        <f>'1번필수'!M18</f>
        <v>0</v>
      </c>
      <c r="AB26" s="98">
        <f t="shared" si="3"/>
        <v>73.5</v>
      </c>
      <c r="AC26" s="98">
        <f>'1번필수'!O18</f>
        <v>0</v>
      </c>
    </row>
    <row r="27" spans="1:33" ht="15.9" customHeight="1" x14ac:dyDescent="0.45">
      <c r="A27" s="234" t="s">
        <v>10</v>
      </c>
      <c r="B27" s="5" t="s">
        <v>8</v>
      </c>
      <c r="C27" s="6">
        <v>9</v>
      </c>
      <c r="D27" s="19" t="s">
        <v>35</v>
      </c>
      <c r="E27" s="46">
        <f>W22+W23</f>
        <v>15390</v>
      </c>
      <c r="F27" s="32" t="s">
        <v>37</v>
      </c>
      <c r="G27" s="237">
        <f>W24+W25</f>
        <v>8330</v>
      </c>
      <c r="H27" s="225"/>
      <c r="I27" s="32" t="s">
        <v>37</v>
      </c>
      <c r="J27" s="229">
        <f>'1번필수'!F19</f>
        <v>640001401</v>
      </c>
      <c r="K27" s="231"/>
      <c r="L27" s="229" t="str">
        <f>'1번필수'!G19</f>
        <v>씨제이5%포도당주사액 1000밀리리터</v>
      </c>
      <c r="M27" s="231"/>
      <c r="N27" s="231"/>
      <c r="O27" s="231"/>
      <c r="P27" s="230"/>
      <c r="Q27" s="229">
        <f t="shared" si="1"/>
        <v>1640</v>
      </c>
      <c r="R27" s="231"/>
      <c r="S27" s="229">
        <f>'1번필수'!H19</f>
        <v>1</v>
      </c>
      <c r="T27" s="230"/>
      <c r="U27" s="118">
        <f>'1번필수'!I19</f>
        <v>2</v>
      </c>
      <c r="V27" s="118">
        <f>'1번필수'!J19</f>
        <v>5</v>
      </c>
      <c r="W27" s="229">
        <f t="shared" si="2"/>
        <v>16400</v>
      </c>
      <c r="X27" s="230"/>
      <c r="Y27" s="51"/>
      <c r="Z27" s="26"/>
      <c r="AA27" s="140">
        <f>'1번필수'!M19</f>
        <v>1632</v>
      </c>
      <c r="AB27" s="98">
        <v>1</v>
      </c>
      <c r="AC27" s="98">
        <f>'1번필수'!O19</f>
        <v>0</v>
      </c>
    </row>
    <row r="28" spans="1:33" ht="15.9" customHeight="1" x14ac:dyDescent="0.45">
      <c r="A28" s="235"/>
      <c r="B28" s="5" t="s">
        <v>9</v>
      </c>
      <c r="C28" s="6"/>
      <c r="D28" s="19" t="s">
        <v>35</v>
      </c>
      <c r="E28" s="11"/>
      <c r="F28" s="33" t="s">
        <v>37</v>
      </c>
      <c r="G28" s="195"/>
      <c r="H28" s="226"/>
      <c r="I28" s="33" t="s">
        <v>37</v>
      </c>
      <c r="J28" s="229">
        <f>'1번필수'!F20</f>
        <v>642101690</v>
      </c>
      <c r="K28" s="231"/>
      <c r="L28" s="229" t="str">
        <f>'1번필수'!G20</f>
        <v>유한세프라딘캡슐500밀리그램</v>
      </c>
      <c r="M28" s="231"/>
      <c r="N28" s="231"/>
      <c r="O28" s="231"/>
      <c r="P28" s="230"/>
      <c r="Q28" s="229">
        <f t="shared" si="1"/>
        <v>210</v>
      </c>
      <c r="R28" s="231"/>
      <c r="S28" s="229">
        <f>'1번필수'!H20</f>
        <v>1</v>
      </c>
      <c r="T28" s="230"/>
      <c r="U28" s="118">
        <f>'1번필수'!I20</f>
        <v>3</v>
      </c>
      <c r="V28" s="118">
        <f>'1번필수'!J20</f>
        <v>6</v>
      </c>
      <c r="W28" s="229">
        <f t="shared" si="2"/>
        <v>3780</v>
      </c>
      <c r="X28" s="230"/>
      <c r="Y28" s="51"/>
      <c r="Z28" s="26"/>
      <c r="AA28" s="140">
        <f>'1번필수'!M20</f>
        <v>204</v>
      </c>
      <c r="AB28" s="98">
        <v>1</v>
      </c>
      <c r="AC28" s="98">
        <f>'1번필수'!O20</f>
        <v>0</v>
      </c>
    </row>
    <row r="29" spans="1:33" ht="15.9" customHeight="1" x14ac:dyDescent="0.45">
      <c r="A29" s="236"/>
      <c r="B29" s="21" t="s">
        <v>11</v>
      </c>
      <c r="C29" s="22">
        <v>1</v>
      </c>
      <c r="D29" s="38" t="s">
        <v>34</v>
      </c>
      <c r="E29" s="5"/>
      <c r="F29" s="34"/>
      <c r="G29" s="193"/>
      <c r="H29" s="225"/>
      <c r="I29" s="32"/>
      <c r="J29" s="229">
        <f>'1번필수'!F21</f>
        <v>641902781</v>
      </c>
      <c r="K29" s="231"/>
      <c r="L29" s="229" t="str">
        <f>'1번필수'!G21</f>
        <v>아미킨주100밀리그램(아미카신, 수액제주입로)</v>
      </c>
      <c r="M29" s="231"/>
      <c r="N29" s="231"/>
      <c r="O29" s="231"/>
      <c r="P29" s="230"/>
      <c r="Q29" s="229">
        <f t="shared" si="1"/>
        <v>700</v>
      </c>
      <c r="R29" s="231"/>
      <c r="S29" s="229">
        <f>'1번필수'!H21</f>
        <v>1</v>
      </c>
      <c r="T29" s="230"/>
      <c r="U29" s="118">
        <f>'1번필수'!I21</f>
        <v>2</v>
      </c>
      <c r="V29" s="118">
        <f>'1번필수'!J21</f>
        <v>5</v>
      </c>
      <c r="W29" s="229">
        <f t="shared" si="2"/>
        <v>7000</v>
      </c>
      <c r="X29" s="230"/>
      <c r="Y29" s="51"/>
      <c r="Z29" s="26"/>
      <c r="AA29" s="140">
        <f>'1번필수'!M21</f>
        <v>700</v>
      </c>
      <c r="AB29" s="98">
        <v>1</v>
      </c>
      <c r="AC29" s="98">
        <f>'1번필수'!O21</f>
        <v>0</v>
      </c>
    </row>
    <row r="30" spans="1:33" ht="15.9" customHeight="1" x14ac:dyDescent="0.45">
      <c r="A30" s="234" t="s">
        <v>17</v>
      </c>
      <c r="B30" s="2" t="s">
        <v>71</v>
      </c>
      <c r="C30" s="22">
        <v>6</v>
      </c>
      <c r="D30" s="38" t="s">
        <v>33</v>
      </c>
      <c r="E30" s="46">
        <f>W28</f>
        <v>3780</v>
      </c>
      <c r="F30" s="32" t="s">
        <v>37</v>
      </c>
      <c r="G30" s="238">
        <f>W33</f>
        <v>13080</v>
      </c>
      <c r="H30" s="239"/>
      <c r="I30" s="35" t="s">
        <v>37</v>
      </c>
      <c r="J30" s="229">
        <f>'1번필수'!F22</f>
        <v>647801231</v>
      </c>
      <c r="K30" s="231"/>
      <c r="L30" s="229" t="str">
        <f>'1번필수'!G22</f>
        <v>세트라졸주사500밀리그램(수액제주입로)</v>
      </c>
      <c r="M30" s="231"/>
      <c r="N30" s="231"/>
      <c r="O30" s="231"/>
      <c r="P30" s="230"/>
      <c r="Q30" s="229">
        <f t="shared" si="1"/>
        <v>1630</v>
      </c>
      <c r="R30" s="231"/>
      <c r="S30" s="229">
        <f>'1번필수'!H22</f>
        <v>1</v>
      </c>
      <c r="T30" s="230"/>
      <c r="U30" s="118">
        <f>'1번필수'!I22</f>
        <v>2</v>
      </c>
      <c r="V30" s="118">
        <f>'1번필수'!J22</f>
        <v>5</v>
      </c>
      <c r="W30" s="229">
        <f t="shared" si="2"/>
        <v>16300</v>
      </c>
      <c r="X30" s="230"/>
      <c r="Y30" s="51"/>
      <c r="Z30" s="26"/>
      <c r="AA30" s="140">
        <f>'1번필수'!M22</f>
        <v>1628</v>
      </c>
      <c r="AB30" s="98">
        <v>1</v>
      </c>
      <c r="AC30" s="98">
        <f>'1번필수'!O22</f>
        <v>0</v>
      </c>
    </row>
    <row r="31" spans="1:33" ht="15.9" customHeight="1" x14ac:dyDescent="0.45">
      <c r="A31" s="235"/>
      <c r="B31" s="8" t="s">
        <v>12</v>
      </c>
      <c r="C31" s="9">
        <v>5</v>
      </c>
      <c r="D31" s="39" t="s">
        <v>33</v>
      </c>
      <c r="E31" s="73">
        <f>W27</f>
        <v>16400</v>
      </c>
      <c r="F31" s="35" t="s">
        <v>37</v>
      </c>
      <c r="G31" s="238">
        <f>W31</f>
        <v>28400</v>
      </c>
      <c r="H31" s="239"/>
      <c r="I31" s="35" t="s">
        <v>37</v>
      </c>
      <c r="J31" s="229" t="str">
        <f>'1번필수'!F23</f>
        <v>KK053</v>
      </c>
      <c r="K31" s="231"/>
      <c r="L31" s="229" t="str">
        <f>'1번필수'!G23</f>
        <v>정맥내점적주사(5000-1000ml)</v>
      </c>
      <c r="M31" s="231"/>
      <c r="N31" s="231"/>
      <c r="O31" s="231"/>
      <c r="P31" s="230"/>
      <c r="Q31" s="229">
        <f t="shared" si="1"/>
        <v>2840</v>
      </c>
      <c r="R31" s="231"/>
      <c r="S31" s="229">
        <f>'1번필수'!H23</f>
        <v>1</v>
      </c>
      <c r="T31" s="230"/>
      <c r="U31" s="118">
        <f>'1번필수'!I23</f>
        <v>2</v>
      </c>
      <c r="V31" s="118">
        <f>'1번필수'!J23</f>
        <v>5</v>
      </c>
      <c r="W31" s="229">
        <f t="shared" si="2"/>
        <v>28400</v>
      </c>
      <c r="X31" s="230"/>
      <c r="Y31" s="51"/>
      <c r="Z31" s="26"/>
      <c r="AA31" s="140">
        <f>'1번필수'!M23</f>
        <v>38.58</v>
      </c>
      <c r="AB31" s="98">
        <f t="shared" si="3"/>
        <v>73.5</v>
      </c>
      <c r="AC31" s="98" t="str">
        <f>'1번필수'!O23</f>
        <v>병당계산</v>
      </c>
    </row>
    <row r="32" spans="1:33" ht="15.9" customHeight="1" x14ac:dyDescent="0.45">
      <c r="A32" s="235"/>
      <c r="B32" s="8" t="s">
        <v>14</v>
      </c>
      <c r="C32" s="9">
        <v>5</v>
      </c>
      <c r="D32" s="39" t="s">
        <v>34</v>
      </c>
      <c r="E32" s="73">
        <f>W29+W30</f>
        <v>23300</v>
      </c>
      <c r="F32" s="35" t="s">
        <v>37</v>
      </c>
      <c r="G32" s="238">
        <f>W32</f>
        <v>10300</v>
      </c>
      <c r="H32" s="239"/>
      <c r="I32" s="35" t="s">
        <v>37</v>
      </c>
      <c r="J32" s="229" t="str">
        <f>'1번필수'!F24</f>
        <v>KK054</v>
      </c>
      <c r="K32" s="231"/>
      <c r="L32" s="229" t="str">
        <f>'1번필수'!G24</f>
        <v>수액제주입로를 통한주사</v>
      </c>
      <c r="M32" s="231"/>
      <c r="N32" s="231"/>
      <c r="O32" s="231"/>
      <c r="P32" s="230"/>
      <c r="Q32" s="229">
        <f t="shared" si="1"/>
        <v>1030</v>
      </c>
      <c r="R32" s="231"/>
      <c r="S32" s="229">
        <f>'1번필수'!H24</f>
        <v>1</v>
      </c>
      <c r="T32" s="230"/>
      <c r="U32" s="118">
        <f>'1번필수'!I24</f>
        <v>2</v>
      </c>
      <c r="V32" s="118">
        <f>'1번필수'!J24</f>
        <v>5</v>
      </c>
      <c r="W32" s="229">
        <f t="shared" si="2"/>
        <v>10300</v>
      </c>
      <c r="X32" s="230"/>
      <c r="Y32" s="51"/>
      <c r="Z32" s="26"/>
      <c r="AA32" s="140">
        <f>'1번필수'!M24</f>
        <v>13.98</v>
      </c>
      <c r="AB32" s="98">
        <f t="shared" si="3"/>
        <v>73.5</v>
      </c>
      <c r="AC32" s="98" t="str">
        <f>'1번필수'!O24</f>
        <v>1일2회</v>
      </c>
    </row>
    <row r="33" spans="1:29" ht="15.9" customHeight="1" x14ac:dyDescent="0.45">
      <c r="A33" s="235"/>
      <c r="B33" s="8" t="s">
        <v>13</v>
      </c>
      <c r="C33" s="9"/>
      <c r="D33" s="39" t="s">
        <v>34</v>
      </c>
      <c r="E33" s="8"/>
      <c r="F33" s="35" t="s">
        <v>37</v>
      </c>
      <c r="G33" s="240"/>
      <c r="H33" s="239"/>
      <c r="I33" s="35" t="s">
        <v>37</v>
      </c>
      <c r="J33" s="229" t="str">
        <f>'1번필수'!F25</f>
        <v>KK010</v>
      </c>
      <c r="K33" s="231"/>
      <c r="L33" s="229" t="str">
        <f>'1번필수'!G25</f>
        <v>피하또는근육내주사</v>
      </c>
      <c r="M33" s="231"/>
      <c r="N33" s="231"/>
      <c r="O33" s="231"/>
      <c r="P33" s="230"/>
      <c r="Q33" s="229">
        <f t="shared" si="1"/>
        <v>1090</v>
      </c>
      <c r="R33" s="231"/>
      <c r="S33" s="229">
        <f>'1번필수'!H25</f>
        <v>1</v>
      </c>
      <c r="T33" s="230"/>
      <c r="U33" s="118">
        <f>'1번필수'!I25</f>
        <v>2</v>
      </c>
      <c r="V33" s="118">
        <f>'1번필수'!J25</f>
        <v>6</v>
      </c>
      <c r="W33" s="229">
        <f t="shared" si="2"/>
        <v>13080</v>
      </c>
      <c r="X33" s="230"/>
      <c r="Y33" s="51"/>
      <c r="Z33" s="26"/>
      <c r="AA33" s="140">
        <f>'1번필수'!M25</f>
        <v>14.7</v>
      </c>
      <c r="AB33" s="98">
        <f t="shared" si="3"/>
        <v>73.5</v>
      </c>
      <c r="AC33" s="98" t="str">
        <f>'1번필수'!O25</f>
        <v>1일2회</v>
      </c>
    </row>
    <row r="34" spans="1:29" ht="15.9" customHeight="1" x14ac:dyDescent="0.45">
      <c r="A34" s="235"/>
      <c r="B34" s="8" t="s">
        <v>15</v>
      </c>
      <c r="C34" s="9"/>
      <c r="D34" s="39"/>
      <c r="E34" s="8"/>
      <c r="F34" s="35" t="s">
        <v>37</v>
      </c>
      <c r="G34" s="240"/>
      <c r="H34" s="239"/>
      <c r="I34" s="35"/>
      <c r="J34" s="229">
        <f>'1번필수'!F26</f>
        <v>0</v>
      </c>
      <c r="K34" s="231"/>
      <c r="L34" s="229">
        <f>'1번필수'!G26</f>
        <v>0</v>
      </c>
      <c r="M34" s="231"/>
      <c r="N34" s="231"/>
      <c r="O34" s="231"/>
      <c r="P34" s="230"/>
      <c r="Q34" s="229">
        <f t="shared" si="1"/>
        <v>0</v>
      </c>
      <c r="R34" s="231"/>
      <c r="S34" s="229">
        <f>'1번필수'!H26</f>
        <v>0</v>
      </c>
      <c r="T34" s="230"/>
      <c r="U34" s="118">
        <f>'1번필수'!I26</f>
        <v>0</v>
      </c>
      <c r="V34" s="118">
        <f>'1번필수'!J26</f>
        <v>0</v>
      </c>
      <c r="W34" s="229">
        <f t="shared" si="2"/>
        <v>0</v>
      </c>
      <c r="X34" s="230"/>
      <c r="Y34" s="51"/>
      <c r="Z34" s="26"/>
      <c r="AA34" s="140">
        <f>'1번필수'!M26</f>
        <v>0</v>
      </c>
      <c r="AB34" s="98">
        <f t="shared" si="3"/>
        <v>73.5</v>
      </c>
      <c r="AC34" s="98">
        <f>'1번필수'!O26</f>
        <v>0</v>
      </c>
    </row>
    <row r="35" spans="1:29" ht="15.9" customHeight="1" x14ac:dyDescent="0.45">
      <c r="A35" s="236"/>
      <c r="B35" s="11" t="s">
        <v>16</v>
      </c>
      <c r="C35" s="12"/>
      <c r="D35" s="36" t="s">
        <v>34</v>
      </c>
      <c r="E35" s="11"/>
      <c r="F35" s="33" t="s">
        <v>37</v>
      </c>
      <c r="G35" s="195"/>
      <c r="H35" s="226"/>
      <c r="I35" s="33" t="s">
        <v>37</v>
      </c>
      <c r="J35" s="229">
        <f>'1번필수'!F27</f>
        <v>0</v>
      </c>
      <c r="K35" s="231"/>
      <c r="L35" s="229">
        <f>'1번필수'!G27</f>
        <v>0</v>
      </c>
      <c r="M35" s="231"/>
      <c r="N35" s="231"/>
      <c r="O35" s="231"/>
      <c r="P35" s="230"/>
      <c r="Q35" s="229">
        <f t="shared" si="1"/>
        <v>0</v>
      </c>
      <c r="R35" s="231"/>
      <c r="S35" s="229">
        <f>'1번필수'!H27</f>
        <v>0</v>
      </c>
      <c r="T35" s="230"/>
      <c r="U35" s="118">
        <f>'1번필수'!I27</f>
        <v>0</v>
      </c>
      <c r="V35" s="118">
        <f>'1번필수'!J27</f>
        <v>0</v>
      </c>
      <c r="W35" s="229">
        <f t="shared" si="2"/>
        <v>0</v>
      </c>
      <c r="X35" s="230"/>
      <c r="Y35" s="51"/>
      <c r="Z35" s="26"/>
      <c r="AA35" s="140">
        <f>'1번필수'!M27</f>
        <v>0</v>
      </c>
      <c r="AB35" s="98">
        <f t="shared" si="3"/>
        <v>73.5</v>
      </c>
      <c r="AC35" s="98">
        <f>'1번필수'!O27</f>
        <v>0</v>
      </c>
    </row>
    <row r="36" spans="1:29" ht="15.9" customHeight="1" x14ac:dyDescent="0.45">
      <c r="A36" s="13" t="s">
        <v>18</v>
      </c>
      <c r="B36" s="20" t="s">
        <v>76</v>
      </c>
      <c r="C36" s="6">
        <v>2</v>
      </c>
      <c r="D36" s="37" t="s">
        <v>34</v>
      </c>
      <c r="E36" s="21"/>
      <c r="F36" s="32" t="s">
        <v>37</v>
      </c>
      <c r="G36" s="237">
        <f>SUM(W36:X39)</f>
        <v>841480</v>
      </c>
      <c r="H36" s="225"/>
      <c r="I36" s="32" t="s">
        <v>37</v>
      </c>
      <c r="J36" s="229" t="str">
        <f>'1번필수'!F28</f>
        <v>L121501</v>
      </c>
      <c r="K36" s="231"/>
      <c r="L36" s="229" t="str">
        <f>'1번필수'!G28</f>
        <v>마취관리기본(상박신경총)</v>
      </c>
      <c r="M36" s="231"/>
      <c r="N36" s="231"/>
      <c r="O36" s="231"/>
      <c r="P36" s="230"/>
      <c r="Q36" s="229">
        <f t="shared" si="1"/>
        <v>81620</v>
      </c>
      <c r="R36" s="231"/>
      <c r="S36" s="229">
        <f>'1번필수'!H28</f>
        <v>1.5</v>
      </c>
      <c r="T36" s="230"/>
      <c r="U36" s="118">
        <f>'1번필수'!I28</f>
        <v>1</v>
      </c>
      <c r="V36" s="118">
        <f>'1번필수'!J28</f>
        <v>1</v>
      </c>
      <c r="W36" s="229">
        <f t="shared" si="2"/>
        <v>122430</v>
      </c>
      <c r="X36" s="230"/>
      <c r="Y36" s="51"/>
      <c r="Z36" s="26"/>
      <c r="AA36" s="140">
        <f>'1번필수'!M28</f>
        <v>1110.43</v>
      </c>
      <c r="AB36" s="98">
        <f t="shared" si="3"/>
        <v>73.5</v>
      </c>
      <c r="AC36" s="98" t="str">
        <f>'1번필수'!O28</f>
        <v>기본1시간, 야간</v>
      </c>
    </row>
    <row r="37" spans="1:29" ht="15.9" customHeight="1" x14ac:dyDescent="0.45">
      <c r="A37" s="15" t="s">
        <v>19</v>
      </c>
      <c r="B37" s="5" t="s">
        <v>76</v>
      </c>
      <c r="C37" s="6"/>
      <c r="D37" s="37" t="s">
        <v>36</v>
      </c>
      <c r="E37" s="8"/>
      <c r="F37" s="35" t="s">
        <v>37</v>
      </c>
      <c r="G37" s="238"/>
      <c r="H37" s="239"/>
      <c r="I37" s="35" t="s">
        <v>37</v>
      </c>
      <c r="J37" s="229" t="str">
        <f>'1번필수'!F29</f>
        <v>L122501</v>
      </c>
      <c r="K37" s="231"/>
      <c r="L37" s="229" t="str">
        <f>'1번필수'!G29</f>
        <v>마취유지관리(상박신경총)료</v>
      </c>
      <c r="M37" s="231"/>
      <c r="N37" s="231"/>
      <c r="O37" s="231"/>
      <c r="P37" s="230"/>
      <c r="Q37" s="229">
        <f t="shared" si="1"/>
        <v>9280</v>
      </c>
      <c r="R37" s="231"/>
      <c r="S37" s="229">
        <f>'1번필수'!H29</f>
        <v>1.5</v>
      </c>
      <c r="T37" s="230"/>
      <c r="U37" s="118">
        <f>'1번필수'!I29</f>
        <v>44</v>
      </c>
      <c r="V37" s="118">
        <f>'1번필수'!J29</f>
        <v>1</v>
      </c>
      <c r="W37" s="229">
        <f t="shared" si="2"/>
        <v>612480</v>
      </c>
      <c r="X37" s="230"/>
      <c r="Y37" s="51"/>
      <c r="Z37" s="26"/>
      <c r="AA37" s="140">
        <f>'1번필수'!M29</f>
        <v>126.25</v>
      </c>
      <c r="AB37" s="98">
        <f t="shared" si="3"/>
        <v>73.5</v>
      </c>
      <c r="AC37" s="98" t="str">
        <f>'1번필수'!O29</f>
        <v>총11시간 15분단위, 야간</v>
      </c>
    </row>
    <row r="38" spans="1:29" ht="15.9" customHeight="1" x14ac:dyDescent="0.45">
      <c r="A38" s="16" t="s">
        <v>20</v>
      </c>
      <c r="B38" s="5" t="s">
        <v>76</v>
      </c>
      <c r="C38" s="6"/>
      <c r="D38" s="37" t="s">
        <v>36</v>
      </c>
      <c r="E38" s="11"/>
      <c r="F38" s="33" t="s">
        <v>37</v>
      </c>
      <c r="G38" s="195"/>
      <c r="H38" s="226"/>
      <c r="I38" s="33" t="s">
        <v>37</v>
      </c>
      <c r="J38" s="229" t="str">
        <f>'1번필수'!F30</f>
        <v>L7990</v>
      </c>
      <c r="K38" s="231"/>
      <c r="L38" s="229" t="str">
        <f>'1번필수'!G30</f>
        <v>마취통증의학과전문의초빙료</v>
      </c>
      <c r="M38" s="231"/>
      <c r="N38" s="231"/>
      <c r="O38" s="231"/>
      <c r="P38" s="230"/>
      <c r="Q38" s="229">
        <f t="shared" si="1"/>
        <v>104020</v>
      </c>
      <c r="R38" s="231"/>
      <c r="S38" s="229">
        <f>'1번필수'!H30</f>
        <v>1</v>
      </c>
      <c r="T38" s="230"/>
      <c r="U38" s="118">
        <f>'1번필수'!I30</f>
        <v>1</v>
      </c>
      <c r="V38" s="118">
        <f>'1번필수'!J30</f>
        <v>1</v>
      </c>
      <c r="W38" s="229">
        <f t="shared" si="2"/>
        <v>104020</v>
      </c>
      <c r="X38" s="230"/>
      <c r="Y38" s="51"/>
      <c r="Z38" s="26"/>
      <c r="AA38" s="140">
        <f>'1번필수'!M30</f>
        <v>1415.18</v>
      </c>
      <c r="AB38" s="98">
        <f t="shared" si="3"/>
        <v>73.5</v>
      </c>
      <c r="AC38" s="98" t="str">
        <f>'1번필수'!O30</f>
        <v>추가</v>
      </c>
    </row>
    <row r="39" spans="1:29" ht="15.9" customHeight="1" x14ac:dyDescent="0.45">
      <c r="A39" s="244" t="s">
        <v>21</v>
      </c>
      <c r="B39" s="21" t="s">
        <v>23</v>
      </c>
      <c r="C39" s="22">
        <v>2</v>
      </c>
      <c r="D39" s="38" t="s">
        <v>36</v>
      </c>
      <c r="E39" s="21"/>
      <c r="F39" s="32" t="s">
        <v>37</v>
      </c>
      <c r="G39" s="237">
        <f>SUM(W42:X43)</f>
        <v>3324970</v>
      </c>
      <c r="H39" s="225"/>
      <c r="I39" s="32" t="s">
        <v>37</v>
      </c>
      <c r="J39" s="229" t="str">
        <f>'1번필수'!F31</f>
        <v>L1310</v>
      </c>
      <c r="K39" s="231"/>
      <c r="L39" s="229" t="str">
        <f>'1번필수'!G31</f>
        <v>말초산소포화도감시</v>
      </c>
      <c r="M39" s="231"/>
      <c r="N39" s="231"/>
      <c r="O39" s="231"/>
      <c r="P39" s="230"/>
      <c r="Q39" s="229">
        <f t="shared" si="1"/>
        <v>2550</v>
      </c>
      <c r="R39" s="231"/>
      <c r="S39" s="229">
        <f>'1번필수'!H31</f>
        <v>1</v>
      </c>
      <c r="T39" s="230"/>
      <c r="U39" s="118">
        <f>'1번필수'!I31</f>
        <v>1</v>
      </c>
      <c r="V39" s="118">
        <f>'1번필수'!J31</f>
        <v>1</v>
      </c>
      <c r="W39" s="229">
        <f t="shared" si="2"/>
        <v>2550</v>
      </c>
      <c r="X39" s="230"/>
      <c r="Y39" s="51"/>
      <c r="Z39" s="26"/>
      <c r="AA39" s="140">
        <f>'1번필수'!M31</f>
        <v>34.68</v>
      </c>
      <c r="AB39" s="98">
        <f t="shared" si="3"/>
        <v>73.5</v>
      </c>
      <c r="AC39" s="98" t="str">
        <f>'1번필수'!O31</f>
        <v>추가</v>
      </c>
    </row>
    <row r="40" spans="1:29" ht="15.9" customHeight="1" x14ac:dyDescent="0.45">
      <c r="A40" s="245"/>
      <c r="B40" s="11" t="s">
        <v>24</v>
      </c>
      <c r="C40" s="12"/>
      <c r="D40" s="36" t="s">
        <v>34</v>
      </c>
      <c r="E40" s="11"/>
      <c r="F40" s="33" t="s">
        <v>37</v>
      </c>
      <c r="G40" s="195"/>
      <c r="H40" s="226"/>
      <c r="I40" s="33" t="s">
        <v>37</v>
      </c>
      <c r="J40" s="229">
        <f>'1번필수'!F32</f>
        <v>0</v>
      </c>
      <c r="K40" s="231"/>
      <c r="L40" s="229">
        <f>'1번필수'!G32</f>
        <v>0</v>
      </c>
      <c r="M40" s="231"/>
      <c r="N40" s="231"/>
      <c r="O40" s="231"/>
      <c r="P40" s="230"/>
      <c r="Q40" s="229">
        <f t="shared" si="1"/>
        <v>0</v>
      </c>
      <c r="R40" s="231"/>
      <c r="S40" s="229">
        <f>'1번필수'!H32</f>
        <v>1</v>
      </c>
      <c r="T40" s="230"/>
      <c r="U40" s="118">
        <f>'1번필수'!I32</f>
        <v>1</v>
      </c>
      <c r="V40" s="118">
        <f>'1번필수'!J32</f>
        <v>1</v>
      </c>
      <c r="W40" s="229">
        <f t="shared" si="2"/>
        <v>0</v>
      </c>
      <c r="X40" s="230"/>
      <c r="Y40" s="51"/>
      <c r="Z40" s="26"/>
      <c r="AA40" s="140">
        <f>'1번필수'!M32</f>
        <v>0</v>
      </c>
      <c r="AB40" s="98">
        <f t="shared" si="3"/>
        <v>73.5</v>
      </c>
      <c r="AC40" s="98">
        <f>'1번필수'!O32</f>
        <v>0</v>
      </c>
    </row>
    <row r="41" spans="1:29" ht="15.9" customHeight="1" x14ac:dyDescent="0.45">
      <c r="A41" s="241" t="s">
        <v>22</v>
      </c>
      <c r="B41" s="21" t="s">
        <v>25</v>
      </c>
      <c r="C41" s="22">
        <v>5</v>
      </c>
      <c r="D41" s="38" t="s">
        <v>36</v>
      </c>
      <c r="E41" s="21"/>
      <c r="F41" s="32" t="s">
        <v>37</v>
      </c>
      <c r="G41" s="237">
        <f>SUM(W49:X53)</f>
        <v>4240</v>
      </c>
      <c r="H41" s="225"/>
      <c r="I41" s="32" t="s">
        <v>37</v>
      </c>
      <c r="J41" s="229">
        <f>'1번필수'!F33</f>
        <v>0</v>
      </c>
      <c r="K41" s="231"/>
      <c r="L41" s="229">
        <f>'1번필수'!G33</f>
        <v>0</v>
      </c>
      <c r="M41" s="231"/>
      <c r="N41" s="231"/>
      <c r="O41" s="231"/>
      <c r="P41" s="230"/>
      <c r="Q41" s="229">
        <f t="shared" si="1"/>
        <v>0</v>
      </c>
      <c r="R41" s="231"/>
      <c r="S41" s="229">
        <f>'1번필수'!H33</f>
        <v>0</v>
      </c>
      <c r="T41" s="230"/>
      <c r="U41" s="118">
        <f>'1번필수'!I33</f>
        <v>0</v>
      </c>
      <c r="V41" s="118">
        <f>'1번필수'!J33</f>
        <v>0</v>
      </c>
      <c r="W41" s="229">
        <f t="shared" si="2"/>
        <v>0</v>
      </c>
      <c r="X41" s="230"/>
      <c r="Y41" s="51"/>
      <c r="Z41" s="26"/>
      <c r="AA41" s="140">
        <f>'1번필수'!M33</f>
        <v>0</v>
      </c>
      <c r="AB41" s="98">
        <f t="shared" si="3"/>
        <v>73.5</v>
      </c>
      <c r="AC41" s="98">
        <f>'1번필수'!O33</f>
        <v>0</v>
      </c>
    </row>
    <row r="42" spans="1:29" ht="15.9" customHeight="1" x14ac:dyDescent="0.45">
      <c r="A42" s="242"/>
      <c r="B42" s="8" t="s">
        <v>26</v>
      </c>
      <c r="C42" s="9"/>
      <c r="D42" s="39"/>
      <c r="E42" s="8"/>
      <c r="F42" s="35" t="s">
        <v>37</v>
      </c>
      <c r="G42" s="240"/>
      <c r="H42" s="239"/>
      <c r="I42" s="35"/>
      <c r="J42" s="229" t="str">
        <f>'1번필수'!F34</f>
        <v>N058801</v>
      </c>
      <c r="K42" s="231"/>
      <c r="L42" s="229" t="str">
        <f>'1번필수'!G34</f>
        <v>사지접합수술(수족지)</v>
      </c>
      <c r="M42" s="231"/>
      <c r="N42" s="231"/>
      <c r="O42" s="231"/>
      <c r="P42" s="230"/>
      <c r="Q42" s="229">
        <f t="shared" si="1"/>
        <v>1102630</v>
      </c>
      <c r="R42" s="231"/>
      <c r="S42" s="229">
        <f>'1번필수'!H34</f>
        <v>1.5</v>
      </c>
      <c r="T42" s="230"/>
      <c r="U42" s="118">
        <f>'1번필수'!I34</f>
        <v>2</v>
      </c>
      <c r="V42" s="118">
        <f>'1번필수'!J34</f>
        <v>1</v>
      </c>
      <c r="W42" s="229">
        <f t="shared" si="2"/>
        <v>3307890</v>
      </c>
      <c r="X42" s="230"/>
      <c r="Y42" s="51"/>
      <c r="Z42" s="26"/>
      <c r="AA42" s="140">
        <f>'1번필수'!M34</f>
        <v>15001.71</v>
      </c>
      <c r="AB42" s="98">
        <f t="shared" si="3"/>
        <v>73.5</v>
      </c>
      <c r="AC42" s="98" t="str">
        <f>'1번필수'!O34</f>
        <v>2개,야간</v>
      </c>
    </row>
    <row r="43" spans="1:29" ht="15.9" customHeight="1" x14ac:dyDescent="0.45">
      <c r="A43" s="243"/>
      <c r="B43" s="8" t="s">
        <v>27</v>
      </c>
      <c r="C43" s="9"/>
      <c r="D43" s="39" t="s">
        <v>36</v>
      </c>
      <c r="E43" s="11"/>
      <c r="F43" s="33" t="s">
        <v>37</v>
      </c>
      <c r="G43" s="195"/>
      <c r="H43" s="226"/>
      <c r="I43" s="33"/>
      <c r="J43" s="229" t="str">
        <f>'1번필수'!F35</f>
        <v>M0111</v>
      </c>
      <c r="K43" s="231"/>
      <c r="L43" s="229" t="str">
        <f>'1번필수'!G35</f>
        <v>수술후처치(창상, 단순)</v>
      </c>
      <c r="M43" s="231"/>
      <c r="N43" s="231"/>
      <c r="O43" s="231"/>
      <c r="P43" s="230"/>
      <c r="Q43" s="229">
        <f t="shared" si="1"/>
        <v>4270</v>
      </c>
      <c r="R43" s="231"/>
      <c r="S43" s="229">
        <f>'1번필수'!H35</f>
        <v>1</v>
      </c>
      <c r="T43" s="230"/>
      <c r="U43" s="118">
        <f>'1번필수'!I35</f>
        <v>1</v>
      </c>
      <c r="V43" s="118">
        <f>'1번필수'!J35</f>
        <v>4</v>
      </c>
      <c r="W43" s="229">
        <f t="shared" si="2"/>
        <v>17080</v>
      </c>
      <c r="X43" s="230"/>
      <c r="Y43" s="51"/>
      <c r="Z43" s="26"/>
      <c r="AA43" s="140">
        <f>'1번필수'!M35</f>
        <v>58.04</v>
      </c>
      <c r="AB43" s="98">
        <f t="shared" si="3"/>
        <v>73.5</v>
      </c>
      <c r="AC43" s="98" t="str">
        <f>'1번필수'!O35</f>
        <v>수술한 다음날부터</v>
      </c>
    </row>
    <row r="44" spans="1:29" ht="15.9" customHeight="1" x14ac:dyDescent="0.45">
      <c r="A44" s="306" t="s">
        <v>81</v>
      </c>
      <c r="B44" s="21" t="s">
        <v>28</v>
      </c>
      <c r="C44" s="22"/>
      <c r="D44" s="38" t="s">
        <v>36</v>
      </c>
      <c r="E44" s="21"/>
      <c r="F44" s="32" t="s">
        <v>37</v>
      </c>
      <c r="G44" s="193"/>
      <c r="H44" s="225"/>
      <c r="I44" s="32" t="s">
        <v>37</v>
      </c>
      <c r="J44" s="229">
        <f>'1번필수'!F36</f>
        <v>0</v>
      </c>
      <c r="K44" s="231"/>
      <c r="L44" s="229">
        <f>'1번필수'!G36</f>
        <v>0</v>
      </c>
      <c r="M44" s="231"/>
      <c r="N44" s="231"/>
      <c r="O44" s="231"/>
      <c r="P44" s="230"/>
      <c r="Q44" s="229">
        <f t="shared" si="1"/>
        <v>0</v>
      </c>
      <c r="R44" s="231"/>
      <c r="S44" s="229">
        <f>'1번필수'!H36</f>
        <v>0</v>
      </c>
      <c r="T44" s="230"/>
      <c r="U44" s="118">
        <f>'1번필수'!I36</f>
        <v>0</v>
      </c>
      <c r="V44" s="118">
        <f>'1번필수'!J36</f>
        <v>0</v>
      </c>
      <c r="W44" s="229">
        <f t="shared" si="2"/>
        <v>0</v>
      </c>
      <c r="X44" s="230"/>
      <c r="Y44" s="51"/>
      <c r="Z44" s="26"/>
      <c r="AA44" s="140">
        <f>'1번필수'!M36</f>
        <v>0</v>
      </c>
      <c r="AB44" s="98">
        <f t="shared" si="3"/>
        <v>73.5</v>
      </c>
      <c r="AC44" s="98">
        <f>'1번필수'!O36</f>
        <v>0</v>
      </c>
    </row>
    <row r="45" spans="1:29" ht="15.9" customHeight="1" x14ac:dyDescent="0.45">
      <c r="A45" s="307"/>
      <c r="B45" s="11" t="s">
        <v>29</v>
      </c>
      <c r="C45" s="12"/>
      <c r="D45" s="36" t="s">
        <v>36</v>
      </c>
      <c r="E45" s="11"/>
      <c r="F45" s="33" t="s">
        <v>37</v>
      </c>
      <c r="G45" s="195"/>
      <c r="H45" s="226"/>
      <c r="I45" s="33" t="s">
        <v>37</v>
      </c>
      <c r="J45" s="229" t="str">
        <f>'1번필수'!F37</f>
        <v>Y0000</v>
      </c>
      <c r="K45" s="231"/>
      <c r="L45" s="229" t="str">
        <f>'1번필수'!G37</f>
        <v>식대</v>
      </c>
      <c r="M45" s="231"/>
      <c r="N45" s="231"/>
      <c r="O45" s="231"/>
      <c r="P45" s="230"/>
      <c r="Q45" s="229">
        <f t="shared" si="1"/>
        <v>3390</v>
      </c>
      <c r="R45" s="231"/>
      <c r="S45" s="229">
        <f>'1번필수'!H37</f>
        <v>1</v>
      </c>
      <c r="T45" s="230"/>
      <c r="U45" s="118">
        <f>'1번필수'!I37</f>
        <v>1</v>
      </c>
      <c r="V45" s="118">
        <f>'1번필수'!J37</f>
        <v>13</v>
      </c>
      <c r="W45" s="229">
        <f t="shared" si="2"/>
        <v>44070</v>
      </c>
      <c r="X45" s="230"/>
      <c r="Y45" s="51"/>
      <c r="Z45" s="26"/>
      <c r="AA45" s="140">
        <f>'1번필수'!M37</f>
        <v>3390</v>
      </c>
      <c r="AB45" s="98">
        <v>1</v>
      </c>
      <c r="AC45" s="98" t="str">
        <f>'1번필수'!O37</f>
        <v>실제먹은식사</v>
      </c>
    </row>
    <row r="46" spans="1:29" ht="15.9" customHeight="1" x14ac:dyDescent="0.45">
      <c r="A46" s="290" t="s">
        <v>85</v>
      </c>
      <c r="B46" s="5" t="s">
        <v>31</v>
      </c>
      <c r="C46" s="6"/>
      <c r="D46" s="37" t="s">
        <v>34</v>
      </c>
      <c r="E46" s="5"/>
      <c r="F46" s="34" t="s">
        <v>37</v>
      </c>
      <c r="G46" s="258">
        <f>Y41</f>
        <v>0</v>
      </c>
      <c r="H46" s="192"/>
      <c r="I46" s="34" t="s">
        <v>37</v>
      </c>
      <c r="J46" s="229">
        <f>'1번필수'!F38</f>
        <v>0</v>
      </c>
      <c r="K46" s="231"/>
      <c r="L46" s="229">
        <f>'1번필수'!G38</f>
        <v>0</v>
      </c>
      <c r="M46" s="231"/>
      <c r="N46" s="231"/>
      <c r="O46" s="231"/>
      <c r="P46" s="230"/>
      <c r="Q46" s="229">
        <f t="shared" si="1"/>
        <v>0</v>
      </c>
      <c r="R46" s="231"/>
      <c r="S46" s="229">
        <f>'1번필수'!H38</f>
        <v>0</v>
      </c>
      <c r="T46" s="230"/>
      <c r="U46" s="118">
        <f>'1번필수'!I38</f>
        <v>0</v>
      </c>
      <c r="V46" s="118">
        <f>'1번필수'!J38</f>
        <v>0</v>
      </c>
      <c r="W46" s="229">
        <f t="shared" si="2"/>
        <v>0</v>
      </c>
      <c r="X46" s="230"/>
      <c r="Y46" s="51"/>
      <c r="Z46" s="26"/>
      <c r="AA46" s="140">
        <f>'1번필수'!M38</f>
        <v>0</v>
      </c>
      <c r="AB46" s="98">
        <f t="shared" si="3"/>
        <v>73.5</v>
      </c>
      <c r="AC46" s="98">
        <f>'1번필수'!O38</f>
        <v>0</v>
      </c>
    </row>
    <row r="47" spans="1:29" ht="15.9" customHeight="1" x14ac:dyDescent="0.45">
      <c r="A47" s="291"/>
      <c r="B47" s="5" t="s">
        <v>83</v>
      </c>
      <c r="C47" s="6"/>
      <c r="D47" s="37" t="s">
        <v>34</v>
      </c>
      <c r="E47" s="5"/>
      <c r="F47" s="34" t="s">
        <v>37</v>
      </c>
      <c r="G47" s="258">
        <f>Y42</f>
        <v>0</v>
      </c>
      <c r="H47" s="192"/>
      <c r="I47" s="34" t="s">
        <v>37</v>
      </c>
      <c r="J47" s="229" t="str">
        <f>'1번필수'!F39</f>
        <v>V1300</v>
      </c>
      <c r="K47" s="231"/>
      <c r="L47" s="229" t="str">
        <f>'1번필수'!G39</f>
        <v>응급의료관리료(B등급, 지역)</v>
      </c>
      <c r="M47" s="231"/>
      <c r="N47" s="231"/>
      <c r="O47" s="231"/>
      <c r="P47" s="230"/>
      <c r="Q47" s="229">
        <f t="shared" si="1"/>
        <v>51750</v>
      </c>
      <c r="R47" s="231"/>
      <c r="S47" s="229">
        <f>'1번필수'!H39</f>
        <v>1</v>
      </c>
      <c r="T47" s="230"/>
      <c r="U47" s="118">
        <f>'1번필수'!I39</f>
        <v>1</v>
      </c>
      <c r="V47" s="118">
        <f>'1번필수'!J39</f>
        <v>1</v>
      </c>
      <c r="W47" s="229">
        <f t="shared" si="2"/>
        <v>51750</v>
      </c>
      <c r="X47" s="230"/>
      <c r="Y47" s="51"/>
      <c r="Z47" s="26"/>
      <c r="AA47" s="140">
        <f>'1번필수'!M39</f>
        <v>703.98</v>
      </c>
      <c r="AB47" s="98">
        <f t="shared" si="3"/>
        <v>73.5</v>
      </c>
      <c r="AC47" s="98" t="str">
        <f>'1번필수'!O39</f>
        <v>응급에 준하는 증상이고 야간 내원하였으므로 응급실 내원으로 간주</v>
      </c>
    </row>
    <row r="48" spans="1:29" ht="15.9" customHeight="1" x14ac:dyDescent="0.45">
      <c r="A48" s="292"/>
      <c r="B48" s="21" t="s">
        <v>84</v>
      </c>
      <c r="C48" s="22"/>
      <c r="D48" s="38" t="s">
        <v>34</v>
      </c>
      <c r="E48" s="21"/>
      <c r="F48" s="32" t="s">
        <v>37</v>
      </c>
      <c r="G48" s="193"/>
      <c r="H48" s="225"/>
      <c r="I48" s="32" t="s">
        <v>37</v>
      </c>
      <c r="J48" s="229">
        <f>'1번필수'!F40</f>
        <v>0</v>
      </c>
      <c r="K48" s="231"/>
      <c r="L48" s="229">
        <f>'1번필수'!G40</f>
        <v>0</v>
      </c>
      <c r="M48" s="231"/>
      <c r="N48" s="231"/>
      <c r="O48" s="231"/>
      <c r="P48" s="230"/>
      <c r="Q48" s="229">
        <f t="shared" si="1"/>
        <v>0</v>
      </c>
      <c r="R48" s="231"/>
      <c r="S48" s="229">
        <f>'1번필수'!H40</f>
        <v>0</v>
      </c>
      <c r="T48" s="230"/>
      <c r="U48" s="118">
        <f>'1번필수'!I40</f>
        <v>0</v>
      </c>
      <c r="V48" s="118">
        <f>'1번필수'!J40</f>
        <v>0</v>
      </c>
      <c r="W48" s="229">
        <f t="shared" si="2"/>
        <v>0</v>
      </c>
      <c r="X48" s="230"/>
      <c r="Y48" s="51"/>
      <c r="Z48" s="26"/>
      <c r="AA48" s="140">
        <f>'1번필수'!M40</f>
        <v>0</v>
      </c>
      <c r="AB48" s="98">
        <f t="shared" si="3"/>
        <v>73.5</v>
      </c>
      <c r="AC48" s="98">
        <f>'1번필수'!O40</f>
        <v>0</v>
      </c>
    </row>
    <row r="49" spans="1:29" ht="15.9" customHeight="1" x14ac:dyDescent="0.45">
      <c r="A49" s="246" t="s">
        <v>268</v>
      </c>
      <c r="B49" s="56" t="s">
        <v>137</v>
      </c>
      <c r="C49" s="57"/>
      <c r="D49" s="58"/>
      <c r="E49" s="56"/>
      <c r="F49" s="59" t="s">
        <v>37</v>
      </c>
      <c r="G49" s="248"/>
      <c r="H49" s="249"/>
      <c r="I49" s="59" t="s">
        <v>37</v>
      </c>
      <c r="J49" s="229" t="str">
        <f>'1번필수'!F41</f>
        <v>B1040</v>
      </c>
      <c r="K49" s="231"/>
      <c r="L49" s="229" t="str">
        <f>'1번필수'!G41</f>
        <v>적혈구</v>
      </c>
      <c r="M49" s="231"/>
      <c r="N49" s="231"/>
      <c r="O49" s="231"/>
      <c r="P49" s="230"/>
      <c r="Q49" s="229">
        <f t="shared" si="1"/>
        <v>810</v>
      </c>
      <c r="R49" s="231"/>
      <c r="S49" s="229">
        <f>'1번필수'!H41</f>
        <v>1</v>
      </c>
      <c r="T49" s="230"/>
      <c r="U49" s="118">
        <f>'1번필수'!I41</f>
        <v>1</v>
      </c>
      <c r="V49" s="118">
        <f>'1번필수'!J41</f>
        <v>1</v>
      </c>
      <c r="W49" s="229">
        <f t="shared" si="2"/>
        <v>810</v>
      </c>
      <c r="X49" s="230"/>
      <c r="Y49" s="51"/>
      <c r="Z49" s="26"/>
      <c r="AA49" s="140">
        <f>'1번필수'!M41</f>
        <v>10.97</v>
      </c>
      <c r="AB49" s="98">
        <f t="shared" si="3"/>
        <v>73.5</v>
      </c>
      <c r="AC49" s="98" t="str">
        <f>'1번필수'!O41</f>
        <v>CBC</v>
      </c>
    </row>
    <row r="50" spans="1:29" ht="15.9" customHeight="1" x14ac:dyDescent="0.45">
      <c r="A50" s="247"/>
      <c r="B50" s="56" t="s">
        <v>138</v>
      </c>
      <c r="C50" s="57"/>
      <c r="D50" s="58"/>
      <c r="E50" s="56"/>
      <c r="F50" s="59" t="s">
        <v>37</v>
      </c>
      <c r="G50" s="248"/>
      <c r="H50" s="249"/>
      <c r="I50" s="59" t="s">
        <v>37</v>
      </c>
      <c r="J50" s="229" t="str">
        <f>'1번필수'!F42</f>
        <v>B1050</v>
      </c>
      <c r="K50" s="231"/>
      <c r="L50" s="229" t="str">
        <f>'1번필수'!G42</f>
        <v>백혈구</v>
      </c>
      <c r="M50" s="231"/>
      <c r="N50" s="231"/>
      <c r="O50" s="231"/>
      <c r="P50" s="230"/>
      <c r="Q50" s="229">
        <f t="shared" si="1"/>
        <v>810</v>
      </c>
      <c r="R50" s="231"/>
      <c r="S50" s="229">
        <f>'1번필수'!H42</f>
        <v>1</v>
      </c>
      <c r="T50" s="230"/>
      <c r="U50" s="118">
        <f>'1번필수'!I42</f>
        <v>1</v>
      </c>
      <c r="V50" s="118">
        <f>'1번필수'!J42</f>
        <v>1</v>
      </c>
      <c r="W50" s="229">
        <f t="shared" si="2"/>
        <v>810</v>
      </c>
      <c r="X50" s="230"/>
      <c r="Y50" s="51"/>
      <c r="Z50" s="26"/>
      <c r="AA50" s="140">
        <f>'1번필수'!M42</f>
        <v>10.99</v>
      </c>
      <c r="AB50" s="98">
        <f t="shared" si="3"/>
        <v>73.5</v>
      </c>
      <c r="AC50" s="98" t="str">
        <f>'1번필수'!O42</f>
        <v>CBC</v>
      </c>
    </row>
    <row r="51" spans="1:29" ht="15.9" customHeight="1" x14ac:dyDescent="0.45">
      <c r="A51" s="247"/>
      <c r="B51" s="56" t="s">
        <v>139</v>
      </c>
      <c r="C51" s="57"/>
      <c r="D51" s="58"/>
      <c r="E51" s="56"/>
      <c r="F51" s="59" t="s">
        <v>37</v>
      </c>
      <c r="G51" s="248"/>
      <c r="H51" s="249"/>
      <c r="I51" s="59" t="s">
        <v>37</v>
      </c>
      <c r="J51" s="229" t="str">
        <f>'1번필수'!F43</f>
        <v>B1060</v>
      </c>
      <c r="K51" s="231"/>
      <c r="L51" s="229" t="str">
        <f>'1번필수'!G43</f>
        <v>혈소판</v>
      </c>
      <c r="M51" s="231"/>
      <c r="N51" s="231"/>
      <c r="O51" s="231"/>
      <c r="P51" s="230"/>
      <c r="Q51" s="229">
        <f t="shared" si="1"/>
        <v>960</v>
      </c>
      <c r="R51" s="231"/>
      <c r="S51" s="229">
        <f>'1번필수'!H43</f>
        <v>1</v>
      </c>
      <c r="T51" s="230"/>
      <c r="U51" s="118">
        <f>'1번필수'!I43</f>
        <v>1</v>
      </c>
      <c r="V51" s="118">
        <f>'1번필수'!J43</f>
        <v>1</v>
      </c>
      <c r="W51" s="229">
        <f t="shared" si="2"/>
        <v>960</v>
      </c>
      <c r="X51" s="230"/>
      <c r="Y51" s="51"/>
      <c r="Z51" s="26"/>
      <c r="AA51" s="140">
        <f>'1번필수'!M43</f>
        <v>12.99</v>
      </c>
      <c r="AB51" s="98">
        <f t="shared" si="3"/>
        <v>73.5</v>
      </c>
      <c r="AC51" s="98" t="str">
        <f>'1번필수'!O43</f>
        <v>CBC</v>
      </c>
    </row>
    <row r="52" spans="1:29" ht="15.9" customHeight="1" x14ac:dyDescent="0.45">
      <c r="A52" s="246" t="s">
        <v>269</v>
      </c>
      <c r="B52" s="56" t="s">
        <v>86</v>
      </c>
      <c r="C52" s="57"/>
      <c r="D52" s="58"/>
      <c r="E52" s="56"/>
      <c r="F52" s="59" t="s">
        <v>37</v>
      </c>
      <c r="G52" s="248"/>
      <c r="H52" s="249"/>
      <c r="I52" s="59" t="s">
        <v>37</v>
      </c>
      <c r="J52" s="229" t="str">
        <f>'1번필수'!F44</f>
        <v>B1510</v>
      </c>
      <c r="K52" s="231"/>
      <c r="L52" s="229" t="str">
        <f>'1번필수'!G44</f>
        <v>출혈시간</v>
      </c>
      <c r="M52" s="231"/>
      <c r="N52" s="231"/>
      <c r="O52" s="231"/>
      <c r="P52" s="230"/>
      <c r="Q52" s="229">
        <f t="shared" si="1"/>
        <v>600</v>
      </c>
      <c r="R52" s="231"/>
      <c r="S52" s="229">
        <f>'1번필수'!H44</f>
        <v>1</v>
      </c>
      <c r="T52" s="230"/>
      <c r="U52" s="118">
        <f>'1번필수'!I44</f>
        <v>1</v>
      </c>
      <c r="V52" s="118">
        <f>'1번필수'!J44</f>
        <v>1</v>
      </c>
      <c r="W52" s="229">
        <f t="shared" si="2"/>
        <v>600</v>
      </c>
      <c r="X52" s="230"/>
      <c r="Y52" s="51"/>
      <c r="Z52" s="26"/>
      <c r="AA52" s="140">
        <f>'1번필수'!M44</f>
        <v>8.1</v>
      </c>
      <c r="AB52" s="98">
        <f t="shared" si="3"/>
        <v>73.5</v>
      </c>
      <c r="AC52" s="98">
        <f>'1번필수'!O44</f>
        <v>0</v>
      </c>
    </row>
    <row r="53" spans="1:29" ht="15.9" customHeight="1" x14ac:dyDescent="0.45">
      <c r="A53" s="247"/>
      <c r="B53" s="56" t="s">
        <v>87</v>
      </c>
      <c r="C53" s="57"/>
      <c r="D53" s="58"/>
      <c r="E53" s="56"/>
      <c r="F53" s="59" t="s">
        <v>37</v>
      </c>
      <c r="G53" s="248"/>
      <c r="H53" s="249"/>
      <c r="I53" s="59" t="s">
        <v>37</v>
      </c>
      <c r="J53" s="229" t="str">
        <f>'1번필수'!F45</f>
        <v>B1520</v>
      </c>
      <c r="K53" s="231"/>
      <c r="L53" s="229" t="str">
        <f>'1번필수'!G45</f>
        <v>응고시간</v>
      </c>
      <c r="M53" s="231"/>
      <c r="N53" s="231"/>
      <c r="O53" s="231"/>
      <c r="P53" s="230"/>
      <c r="Q53" s="229">
        <f t="shared" si="1"/>
        <v>1060</v>
      </c>
      <c r="R53" s="231"/>
      <c r="S53" s="229">
        <f>'1번필수'!H45</f>
        <v>1</v>
      </c>
      <c r="T53" s="230"/>
      <c r="U53" s="118">
        <f>'1번필수'!I45</f>
        <v>1</v>
      </c>
      <c r="V53" s="118">
        <f>'1번필수'!J45</f>
        <v>1</v>
      </c>
      <c r="W53" s="229">
        <f t="shared" si="2"/>
        <v>1060</v>
      </c>
      <c r="X53" s="230"/>
      <c r="Y53" s="51"/>
      <c r="Z53" s="26"/>
      <c r="AA53" s="140">
        <f>'1번필수'!M45</f>
        <v>14.32</v>
      </c>
      <c r="AB53" s="98">
        <f t="shared" si="3"/>
        <v>73.5</v>
      </c>
      <c r="AC53" s="98">
        <f>'1번필수'!O45</f>
        <v>0</v>
      </c>
    </row>
    <row r="54" spans="1:29" ht="15.9" customHeight="1" x14ac:dyDescent="0.45">
      <c r="A54" s="247"/>
      <c r="B54" s="56" t="s">
        <v>88</v>
      </c>
      <c r="C54" s="57"/>
      <c r="D54" s="58"/>
      <c r="E54" s="56"/>
      <c r="F54" s="59" t="s">
        <v>37</v>
      </c>
      <c r="G54" s="248"/>
      <c r="H54" s="249"/>
      <c r="I54" s="59" t="s">
        <v>37</v>
      </c>
      <c r="J54" s="229">
        <f>'1번필수'!F46</f>
        <v>0</v>
      </c>
      <c r="K54" s="231"/>
      <c r="L54" s="229">
        <f>'1번필수'!G46</f>
        <v>0</v>
      </c>
      <c r="M54" s="231"/>
      <c r="N54" s="231"/>
      <c r="O54" s="231"/>
      <c r="P54" s="230"/>
      <c r="Q54" s="229">
        <f t="shared" si="1"/>
        <v>0</v>
      </c>
      <c r="R54" s="231"/>
      <c r="S54" s="229">
        <f>'1번필수'!H46</f>
        <v>0</v>
      </c>
      <c r="T54" s="230"/>
      <c r="U54" s="118">
        <f>'1번필수'!I46</f>
        <v>0</v>
      </c>
      <c r="V54" s="118">
        <f>'1번필수'!J46</f>
        <v>0</v>
      </c>
      <c r="W54" s="229">
        <f t="shared" si="2"/>
        <v>0</v>
      </c>
      <c r="X54" s="230"/>
      <c r="Y54" s="51"/>
      <c r="Z54" s="26"/>
      <c r="AA54" s="140">
        <f>'1번필수'!M46</f>
        <v>0</v>
      </c>
      <c r="AB54" s="98">
        <f t="shared" si="3"/>
        <v>73.5</v>
      </c>
      <c r="AC54" s="98">
        <f>'1번필수'!O46</f>
        <v>0</v>
      </c>
    </row>
    <row r="55" spans="1:29" ht="15.9" customHeight="1" x14ac:dyDescent="0.45">
      <c r="A55" s="246" t="s">
        <v>270</v>
      </c>
      <c r="B55" s="56" t="s">
        <v>86</v>
      </c>
      <c r="C55" s="57"/>
      <c r="D55" s="58"/>
      <c r="E55" s="56"/>
      <c r="F55" s="59" t="s">
        <v>37</v>
      </c>
      <c r="G55" s="248"/>
      <c r="H55" s="249"/>
      <c r="I55" s="59" t="s">
        <v>37</v>
      </c>
      <c r="J55" s="229">
        <f>'1번필수'!F47</f>
        <v>0</v>
      </c>
      <c r="K55" s="231"/>
      <c r="L55" s="229">
        <f>'1번필수'!G47</f>
        <v>0</v>
      </c>
      <c r="M55" s="231"/>
      <c r="N55" s="231"/>
      <c r="O55" s="231"/>
      <c r="P55" s="230"/>
      <c r="Q55" s="229">
        <f t="shared" si="1"/>
        <v>0</v>
      </c>
      <c r="R55" s="231"/>
      <c r="S55" s="229">
        <f>'1번필수'!H47</f>
        <v>0</v>
      </c>
      <c r="T55" s="230"/>
      <c r="U55" s="118">
        <f>'1번필수'!I47</f>
        <v>0</v>
      </c>
      <c r="V55" s="118">
        <f>'1번필수'!J47</f>
        <v>0</v>
      </c>
      <c r="W55" s="229">
        <f t="shared" si="2"/>
        <v>0</v>
      </c>
      <c r="X55" s="230"/>
      <c r="Y55" s="51"/>
      <c r="Z55" s="26"/>
      <c r="AA55" s="140">
        <f>'1번필수'!M47</f>
        <v>0</v>
      </c>
      <c r="AB55" s="98">
        <f t="shared" si="3"/>
        <v>73.5</v>
      </c>
      <c r="AC55" s="98">
        <f>'1번필수'!O47</f>
        <v>0</v>
      </c>
    </row>
    <row r="56" spans="1:29" ht="15.9" customHeight="1" x14ac:dyDescent="0.45">
      <c r="A56" s="247"/>
      <c r="B56" s="56" t="s">
        <v>87</v>
      </c>
      <c r="C56" s="57"/>
      <c r="D56" s="58"/>
      <c r="E56" s="56"/>
      <c r="F56" s="59" t="s">
        <v>37</v>
      </c>
      <c r="G56" s="248"/>
      <c r="H56" s="249"/>
      <c r="I56" s="59" t="s">
        <v>37</v>
      </c>
      <c r="J56" s="229">
        <f>'1번필수'!F48</f>
        <v>0</v>
      </c>
      <c r="K56" s="231"/>
      <c r="L56" s="229">
        <f>'1번필수'!G48</f>
        <v>0</v>
      </c>
      <c r="M56" s="231"/>
      <c r="N56" s="231"/>
      <c r="O56" s="231"/>
      <c r="P56" s="230"/>
      <c r="Q56" s="229">
        <f t="shared" si="1"/>
        <v>0</v>
      </c>
      <c r="R56" s="231"/>
      <c r="S56" s="229">
        <f>'1번필수'!H48</f>
        <v>0</v>
      </c>
      <c r="T56" s="230"/>
      <c r="U56" s="118">
        <f>'1번필수'!I48</f>
        <v>0</v>
      </c>
      <c r="V56" s="118">
        <f>'1번필수'!J48</f>
        <v>0</v>
      </c>
      <c r="W56" s="229">
        <f t="shared" si="2"/>
        <v>0</v>
      </c>
      <c r="X56" s="230"/>
      <c r="Y56" s="51"/>
      <c r="Z56" s="26"/>
      <c r="AA56" s="140">
        <f>'1번필수'!M48</f>
        <v>0</v>
      </c>
      <c r="AB56" s="98">
        <f t="shared" si="3"/>
        <v>73.5</v>
      </c>
      <c r="AC56" s="98">
        <f>'1번필수'!O48</f>
        <v>0</v>
      </c>
    </row>
    <row r="57" spans="1:29" ht="15.9" customHeight="1" x14ac:dyDescent="0.45">
      <c r="A57" s="247"/>
      <c r="B57" s="56" t="s">
        <v>88</v>
      </c>
      <c r="C57" s="57"/>
      <c r="D57" s="58"/>
      <c r="E57" s="56"/>
      <c r="F57" s="59" t="s">
        <v>37</v>
      </c>
      <c r="G57" s="248"/>
      <c r="H57" s="249"/>
      <c r="I57" s="59" t="s">
        <v>37</v>
      </c>
      <c r="J57" s="229">
        <f>'1번필수'!F49</f>
        <v>0</v>
      </c>
      <c r="K57" s="231"/>
      <c r="L57" s="229">
        <f>'1번필수'!G49</f>
        <v>0</v>
      </c>
      <c r="M57" s="231"/>
      <c r="N57" s="231"/>
      <c r="O57" s="231"/>
      <c r="P57" s="230"/>
      <c r="Q57" s="229">
        <f t="shared" si="1"/>
        <v>0</v>
      </c>
      <c r="R57" s="231"/>
      <c r="S57" s="229">
        <f>'1번필수'!H49</f>
        <v>0</v>
      </c>
      <c r="T57" s="230"/>
      <c r="U57" s="118">
        <f>'1번필수'!I49</f>
        <v>0</v>
      </c>
      <c r="V57" s="118">
        <f>'1번필수'!J49</f>
        <v>0</v>
      </c>
      <c r="W57" s="229">
        <f t="shared" si="2"/>
        <v>0</v>
      </c>
      <c r="X57" s="230"/>
      <c r="Y57" s="51"/>
      <c r="Z57" s="26"/>
      <c r="AA57" s="140">
        <f>'1번필수'!M49</f>
        <v>0</v>
      </c>
      <c r="AB57" s="98">
        <f t="shared" si="3"/>
        <v>73.5</v>
      </c>
      <c r="AC57" s="98">
        <f>'1번필수'!O49</f>
        <v>0</v>
      </c>
    </row>
    <row r="58" spans="1:29" ht="15.9" customHeight="1" x14ac:dyDescent="0.45">
      <c r="A58" s="246" t="s">
        <v>271</v>
      </c>
      <c r="B58" s="56" t="s">
        <v>137</v>
      </c>
      <c r="C58" s="57"/>
      <c r="D58" s="58"/>
      <c r="E58" s="56"/>
      <c r="F58" s="59" t="s">
        <v>37</v>
      </c>
      <c r="G58" s="248"/>
      <c r="H58" s="249"/>
      <c r="I58" s="59" t="s">
        <v>37</v>
      </c>
      <c r="J58" s="229">
        <f>'1번필수'!F50</f>
        <v>0</v>
      </c>
      <c r="K58" s="231"/>
      <c r="L58" s="229">
        <f>'1번필수'!G50</f>
        <v>0</v>
      </c>
      <c r="M58" s="231"/>
      <c r="N58" s="231"/>
      <c r="O58" s="231"/>
      <c r="P58" s="230"/>
      <c r="Q58" s="229">
        <f t="shared" si="1"/>
        <v>0</v>
      </c>
      <c r="R58" s="231"/>
      <c r="S58" s="229">
        <f>'1번필수'!H50</f>
        <v>0</v>
      </c>
      <c r="T58" s="230"/>
      <c r="U58" s="118">
        <f>'1번필수'!I50</f>
        <v>0</v>
      </c>
      <c r="V58" s="118">
        <f>'1번필수'!J50</f>
        <v>0</v>
      </c>
      <c r="W58" s="229">
        <f t="shared" si="2"/>
        <v>0</v>
      </c>
      <c r="X58" s="230"/>
      <c r="Y58" s="51"/>
      <c r="Z58" s="26"/>
      <c r="AA58" s="140">
        <f>'1번필수'!M50</f>
        <v>0</v>
      </c>
      <c r="AB58" s="98">
        <f t="shared" si="3"/>
        <v>73.5</v>
      </c>
      <c r="AC58" s="98">
        <f>'1번필수'!O50</f>
        <v>0</v>
      </c>
    </row>
    <row r="59" spans="1:29" ht="15.9" customHeight="1" x14ac:dyDescent="0.45">
      <c r="A59" s="247"/>
      <c r="B59" s="56" t="s">
        <v>138</v>
      </c>
      <c r="C59" s="57"/>
      <c r="D59" s="58"/>
      <c r="E59" s="56"/>
      <c r="F59" s="59" t="s">
        <v>37</v>
      </c>
      <c r="G59" s="248"/>
      <c r="H59" s="249"/>
      <c r="I59" s="59" t="s">
        <v>37</v>
      </c>
      <c r="J59" s="229">
        <f>'1번필수'!F51</f>
        <v>0</v>
      </c>
      <c r="K59" s="231"/>
      <c r="L59" s="229">
        <f>'1번필수'!G51</f>
        <v>0</v>
      </c>
      <c r="M59" s="231"/>
      <c r="N59" s="231"/>
      <c r="O59" s="231"/>
      <c r="P59" s="230"/>
      <c r="Q59" s="229">
        <f t="shared" si="1"/>
        <v>0</v>
      </c>
      <c r="R59" s="231"/>
      <c r="S59" s="229">
        <f>'1번필수'!H51</f>
        <v>0</v>
      </c>
      <c r="T59" s="230"/>
      <c r="U59" s="118">
        <f>'1번필수'!I51</f>
        <v>0</v>
      </c>
      <c r="V59" s="118">
        <f>'1번필수'!J51</f>
        <v>0</v>
      </c>
      <c r="W59" s="229">
        <f t="shared" si="2"/>
        <v>0</v>
      </c>
      <c r="X59" s="230"/>
      <c r="Y59" s="51"/>
      <c r="Z59" s="26"/>
      <c r="AA59" s="140">
        <f>'1번필수'!M51</f>
        <v>0</v>
      </c>
      <c r="AB59" s="98">
        <f t="shared" si="3"/>
        <v>73.5</v>
      </c>
      <c r="AC59" s="98">
        <f>'1번필수'!O51</f>
        <v>0</v>
      </c>
    </row>
    <row r="60" spans="1:29" ht="15.9" customHeight="1" x14ac:dyDescent="0.45">
      <c r="A60" s="247"/>
      <c r="B60" s="56" t="s">
        <v>139</v>
      </c>
      <c r="C60" s="57"/>
      <c r="D60" s="58"/>
      <c r="E60" s="56"/>
      <c r="F60" s="59" t="s">
        <v>37</v>
      </c>
      <c r="G60" s="248"/>
      <c r="H60" s="249"/>
      <c r="I60" s="59" t="s">
        <v>37</v>
      </c>
      <c r="J60" s="229">
        <f>'1번필수'!F52</f>
        <v>0</v>
      </c>
      <c r="K60" s="231"/>
      <c r="L60" s="229">
        <f>'1번필수'!G52</f>
        <v>0</v>
      </c>
      <c r="M60" s="231"/>
      <c r="N60" s="231"/>
      <c r="O60" s="231"/>
      <c r="P60" s="230"/>
      <c r="Q60" s="229">
        <f t="shared" si="1"/>
        <v>0</v>
      </c>
      <c r="R60" s="231"/>
      <c r="S60" s="229">
        <f>'1번필수'!H52</f>
        <v>0</v>
      </c>
      <c r="T60" s="230"/>
      <c r="U60" s="118">
        <f>'1번필수'!I52</f>
        <v>0</v>
      </c>
      <c r="V60" s="118">
        <f>'1번필수'!J52</f>
        <v>0</v>
      </c>
      <c r="W60" s="229">
        <f t="shared" si="2"/>
        <v>0</v>
      </c>
      <c r="X60" s="230"/>
      <c r="Y60" s="51"/>
      <c r="Z60" s="26"/>
      <c r="AA60" s="140">
        <f>'1번필수'!M52</f>
        <v>0</v>
      </c>
      <c r="AB60" s="98">
        <f t="shared" si="3"/>
        <v>73.5</v>
      </c>
      <c r="AC60" s="98">
        <f>'1번필수'!O52</f>
        <v>0</v>
      </c>
    </row>
    <row r="61" spans="1:29" ht="17" customHeight="1" x14ac:dyDescent="0.45">
      <c r="A61" s="294" t="s">
        <v>118</v>
      </c>
      <c r="B61" s="21" t="s">
        <v>86</v>
      </c>
      <c r="C61" s="22"/>
      <c r="D61" s="40" t="s">
        <v>34</v>
      </c>
      <c r="E61" s="21"/>
      <c r="F61" s="29" t="s">
        <v>37</v>
      </c>
      <c r="G61" s="193"/>
      <c r="H61" s="225"/>
      <c r="I61" s="32" t="s">
        <v>37</v>
      </c>
      <c r="J61" s="229" t="s">
        <v>90</v>
      </c>
      <c r="K61" s="230"/>
      <c r="L61" s="229"/>
      <c r="M61" s="231"/>
      <c r="N61" s="231"/>
      <c r="O61" s="231"/>
      <c r="P61" s="231"/>
      <c r="Q61" s="231"/>
      <c r="R61" s="231"/>
      <c r="S61" s="231"/>
      <c r="T61" s="231"/>
      <c r="U61" s="231"/>
      <c r="V61" s="231"/>
      <c r="W61" s="231"/>
      <c r="X61" s="231"/>
      <c r="Y61" s="231"/>
      <c r="Z61" s="230"/>
    </row>
    <row r="62" spans="1:29" ht="15.9" customHeight="1" x14ac:dyDescent="0.45">
      <c r="A62" s="295"/>
      <c r="B62" s="8" t="s">
        <v>87</v>
      </c>
      <c r="C62" s="9"/>
      <c r="D62" s="41" t="s">
        <v>34</v>
      </c>
      <c r="E62" s="8"/>
      <c r="F62" s="30" t="s">
        <v>37</v>
      </c>
      <c r="G62" s="240"/>
      <c r="H62" s="239"/>
      <c r="I62" s="35" t="s">
        <v>37</v>
      </c>
      <c r="J62" s="272"/>
      <c r="K62" s="273"/>
      <c r="L62" s="27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73"/>
    </row>
    <row r="63" spans="1:29" ht="15.9" customHeight="1" x14ac:dyDescent="0.45">
      <c r="A63" s="296"/>
      <c r="B63" s="11" t="s">
        <v>88</v>
      </c>
      <c r="C63" s="12"/>
      <c r="D63" s="42" t="s">
        <v>34</v>
      </c>
      <c r="E63" s="11"/>
      <c r="F63" s="31" t="s">
        <v>37</v>
      </c>
      <c r="G63" s="293"/>
      <c r="H63" s="226"/>
      <c r="I63" s="33" t="s">
        <v>37</v>
      </c>
      <c r="J63" s="272"/>
      <c r="K63" s="273"/>
      <c r="L63" s="27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73"/>
    </row>
    <row r="64" spans="1:29" ht="15.9" customHeight="1" x14ac:dyDescent="0.45">
      <c r="A64" s="294" t="s">
        <v>140</v>
      </c>
      <c r="B64" s="44" t="s">
        <v>86</v>
      </c>
      <c r="C64" s="45"/>
      <c r="D64" s="40" t="s">
        <v>34</v>
      </c>
      <c r="E64" s="44"/>
      <c r="F64" s="29" t="s">
        <v>37</v>
      </c>
      <c r="G64" s="193"/>
      <c r="H64" s="225"/>
      <c r="I64" s="32" t="s">
        <v>37</v>
      </c>
      <c r="J64" s="272"/>
      <c r="K64" s="273"/>
      <c r="L64" s="27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73"/>
    </row>
    <row r="65" spans="1:26" ht="15.9" customHeight="1" x14ac:dyDescent="0.45">
      <c r="A65" s="295"/>
      <c r="B65" s="8" t="s">
        <v>87</v>
      </c>
      <c r="C65" s="9"/>
      <c r="D65" s="41" t="s">
        <v>34</v>
      </c>
      <c r="E65" s="8"/>
      <c r="F65" s="30" t="s">
        <v>37</v>
      </c>
      <c r="G65" s="240"/>
      <c r="H65" s="239"/>
      <c r="I65" s="35" t="s">
        <v>37</v>
      </c>
      <c r="J65" s="272"/>
      <c r="K65" s="273"/>
      <c r="L65" s="272"/>
      <c r="M65" s="282"/>
      <c r="N65" s="282"/>
      <c r="O65" s="282"/>
      <c r="P65" s="282"/>
      <c r="Q65" s="282"/>
      <c r="R65" s="282"/>
      <c r="S65" s="282"/>
      <c r="T65" s="282"/>
      <c r="U65" s="282"/>
      <c r="V65" s="282"/>
      <c r="W65" s="282"/>
      <c r="X65" s="282"/>
      <c r="Y65" s="282"/>
      <c r="Z65" s="273"/>
    </row>
    <row r="66" spans="1:26" ht="15.9" customHeight="1" x14ac:dyDescent="0.45">
      <c r="A66" s="296"/>
      <c r="B66" s="11" t="s">
        <v>88</v>
      </c>
      <c r="C66" s="12"/>
      <c r="D66" s="42" t="s">
        <v>34</v>
      </c>
      <c r="E66" s="11"/>
      <c r="F66" s="31" t="s">
        <v>37</v>
      </c>
      <c r="G66" s="293"/>
      <c r="H66" s="226"/>
      <c r="I66" s="33" t="s">
        <v>37</v>
      </c>
      <c r="J66" s="274"/>
      <c r="K66" s="275"/>
      <c r="L66" s="274"/>
      <c r="M66" s="283"/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75"/>
    </row>
    <row r="67" spans="1:26" ht="15.9" customHeight="1" x14ac:dyDescent="0.45">
      <c r="A67" s="276" t="s">
        <v>89</v>
      </c>
      <c r="B67" s="21" t="s">
        <v>86</v>
      </c>
      <c r="C67" s="22"/>
      <c r="D67" s="40" t="s">
        <v>34</v>
      </c>
      <c r="E67" s="21"/>
      <c r="F67" s="29" t="s">
        <v>37</v>
      </c>
      <c r="G67" s="193"/>
      <c r="H67" s="225"/>
      <c r="I67" s="32" t="s">
        <v>37</v>
      </c>
      <c r="J67" s="279" t="s">
        <v>46</v>
      </c>
      <c r="K67" s="193"/>
      <c r="L67" s="225"/>
      <c r="M67" s="225"/>
      <c r="N67" s="225"/>
      <c r="O67" s="225"/>
      <c r="P67" s="225"/>
      <c r="Q67" s="225"/>
      <c r="R67" s="225"/>
      <c r="S67" s="194"/>
      <c r="T67" s="193"/>
      <c r="U67" s="225"/>
      <c r="V67" s="194"/>
      <c r="W67" s="193"/>
      <c r="X67" s="225"/>
      <c r="Y67" s="225"/>
      <c r="Z67" s="194"/>
    </row>
    <row r="68" spans="1:26" ht="15.9" customHeight="1" x14ac:dyDescent="0.45">
      <c r="A68" s="277"/>
      <c r="B68" s="8" t="s">
        <v>87</v>
      </c>
      <c r="C68" s="9"/>
      <c r="D68" s="41" t="s">
        <v>34</v>
      </c>
      <c r="E68" s="8"/>
      <c r="F68" s="30" t="s">
        <v>37</v>
      </c>
      <c r="G68" s="240"/>
      <c r="H68" s="239"/>
      <c r="I68" s="35" t="s">
        <v>37</v>
      </c>
      <c r="J68" s="280"/>
      <c r="K68" s="240"/>
      <c r="L68" s="239"/>
      <c r="M68" s="239"/>
      <c r="N68" s="239"/>
      <c r="O68" s="239"/>
      <c r="P68" s="239"/>
      <c r="Q68" s="239"/>
      <c r="R68" s="239"/>
      <c r="S68" s="270"/>
      <c r="T68" s="240"/>
      <c r="U68" s="239"/>
      <c r="V68" s="270"/>
      <c r="W68" s="240"/>
      <c r="X68" s="239"/>
      <c r="Y68" s="239"/>
      <c r="Z68" s="270"/>
    </row>
    <row r="69" spans="1:26" ht="15.9" customHeight="1" x14ac:dyDescent="0.45">
      <c r="A69" s="278"/>
      <c r="B69" s="11" t="s">
        <v>88</v>
      </c>
      <c r="C69" s="12"/>
      <c r="D69" s="42" t="s">
        <v>34</v>
      </c>
      <c r="E69" s="11"/>
      <c r="F69" s="31" t="s">
        <v>37</v>
      </c>
      <c r="G69" s="293"/>
      <c r="H69" s="226"/>
      <c r="I69" s="33" t="s">
        <v>37</v>
      </c>
      <c r="J69" s="281"/>
      <c r="K69" s="195"/>
      <c r="L69" s="226"/>
      <c r="M69" s="226"/>
      <c r="N69" s="226"/>
      <c r="O69" s="226"/>
      <c r="P69" s="226"/>
      <c r="Q69" s="226"/>
      <c r="R69" s="226"/>
      <c r="S69" s="196"/>
      <c r="T69" s="195"/>
      <c r="U69" s="226"/>
      <c r="V69" s="196"/>
      <c r="W69" s="195"/>
      <c r="X69" s="226"/>
      <c r="Y69" s="226"/>
      <c r="Z69" s="196"/>
    </row>
    <row r="70" spans="1:26" ht="20.25" customHeight="1" x14ac:dyDescent="0.45">
      <c r="A70" s="181" t="s">
        <v>91</v>
      </c>
      <c r="B70" s="192"/>
      <c r="C70" s="192"/>
      <c r="D70" s="182"/>
      <c r="E70" s="258"/>
      <c r="F70" s="259"/>
      <c r="G70" s="259"/>
      <c r="H70" s="259"/>
      <c r="I70" s="34" t="s">
        <v>37</v>
      </c>
      <c r="J70" s="188" t="s">
        <v>151</v>
      </c>
      <c r="K70" s="188"/>
      <c r="L70" s="188"/>
      <c r="M70" s="188"/>
      <c r="N70" s="186">
        <f>E75-E76</f>
        <v>4371290</v>
      </c>
      <c r="O70" s="187"/>
      <c r="P70" s="187"/>
      <c r="Q70" s="187"/>
      <c r="R70" s="187"/>
      <c r="S70" s="187"/>
      <c r="T70" s="23" t="s">
        <v>150</v>
      </c>
      <c r="U70" s="219" t="s">
        <v>160</v>
      </c>
      <c r="V70" s="54" t="s">
        <v>32</v>
      </c>
      <c r="W70" s="54" t="s">
        <v>45</v>
      </c>
      <c r="X70" s="53" t="s">
        <v>48</v>
      </c>
      <c r="Y70" s="60"/>
      <c r="Z70" s="54" t="s">
        <v>49</v>
      </c>
    </row>
    <row r="71" spans="1:26" ht="21" customHeight="1" x14ac:dyDescent="0.45">
      <c r="A71" s="181" t="s">
        <v>120</v>
      </c>
      <c r="B71" s="192"/>
      <c r="C71" s="192"/>
      <c r="D71" s="182"/>
      <c r="E71" s="256"/>
      <c r="F71" s="257"/>
      <c r="G71" s="257"/>
      <c r="H71" s="257"/>
      <c r="I71" s="34" t="s">
        <v>37</v>
      </c>
      <c r="J71" s="189" t="s">
        <v>152</v>
      </c>
      <c r="K71" s="189"/>
      <c r="L71" s="189"/>
      <c r="M71" s="189"/>
      <c r="N71" s="186"/>
      <c r="O71" s="187"/>
      <c r="P71" s="187"/>
      <c r="Q71" s="187"/>
      <c r="R71" s="187"/>
      <c r="S71" s="187"/>
      <c r="T71" s="23" t="s">
        <v>150</v>
      </c>
      <c r="U71" s="250"/>
      <c r="V71" s="23"/>
      <c r="W71" s="54"/>
      <c r="X71" s="23"/>
      <c r="Y71" s="23"/>
      <c r="Z71" s="54"/>
    </row>
    <row r="72" spans="1:26" ht="15.9" customHeight="1" x14ac:dyDescent="0.45">
      <c r="A72" s="181" t="s">
        <v>92</v>
      </c>
      <c r="B72" s="192"/>
      <c r="C72" s="192"/>
      <c r="D72" s="182"/>
      <c r="E72" s="256"/>
      <c r="F72" s="257"/>
      <c r="G72" s="257"/>
      <c r="H72" s="257"/>
      <c r="I72" s="34" t="s">
        <v>37</v>
      </c>
      <c r="J72" s="190" t="s">
        <v>126</v>
      </c>
      <c r="K72" s="190"/>
      <c r="L72" s="190"/>
      <c r="M72" s="190"/>
      <c r="N72" s="187"/>
      <c r="O72" s="187"/>
      <c r="P72" s="187"/>
      <c r="Q72" s="187"/>
      <c r="R72" s="187"/>
      <c r="S72" s="187"/>
      <c r="T72" s="23" t="s">
        <v>150</v>
      </c>
      <c r="U72" s="250"/>
      <c r="V72" s="23"/>
      <c r="W72" s="54"/>
      <c r="X72" s="23"/>
      <c r="Y72" s="23"/>
      <c r="Z72" s="54"/>
    </row>
    <row r="73" spans="1:26" x14ac:dyDescent="0.45">
      <c r="A73" s="260" t="s">
        <v>77</v>
      </c>
      <c r="B73" s="261"/>
      <c r="C73" s="261"/>
      <c r="D73" s="262"/>
      <c r="E73" s="18">
        <f>SUM(E14:E45)</f>
        <v>403630</v>
      </c>
      <c r="F73" s="34" t="s">
        <v>37</v>
      </c>
      <c r="G73" s="256">
        <f>SUM(G27:H45)</f>
        <v>4230800</v>
      </c>
      <c r="H73" s="257"/>
      <c r="I73" s="34" t="s">
        <v>37</v>
      </c>
      <c r="J73" s="188" t="s">
        <v>153</v>
      </c>
      <c r="K73" s="188"/>
      <c r="L73" s="188"/>
      <c r="M73" s="188"/>
      <c r="N73" s="187"/>
      <c r="O73" s="187"/>
      <c r="P73" s="187"/>
      <c r="Q73" s="187"/>
      <c r="R73" s="187"/>
      <c r="S73" s="187"/>
      <c r="T73" s="23" t="s">
        <v>150</v>
      </c>
      <c r="U73" s="250"/>
      <c r="V73" s="23"/>
      <c r="W73" s="54"/>
      <c r="X73" s="23"/>
      <c r="Y73" s="23"/>
      <c r="Z73" s="54"/>
    </row>
    <row r="74" spans="1:26" x14ac:dyDescent="0.45">
      <c r="A74" s="260" t="s">
        <v>72</v>
      </c>
      <c r="B74" s="261"/>
      <c r="C74" s="261"/>
      <c r="D74" s="262"/>
      <c r="E74" s="4">
        <v>20</v>
      </c>
      <c r="F74" s="28" t="s">
        <v>41</v>
      </c>
      <c r="G74" s="256">
        <f>G73*E74/100</f>
        <v>846160</v>
      </c>
      <c r="H74" s="257"/>
      <c r="I74" s="34" t="s">
        <v>37</v>
      </c>
      <c r="J74" s="191" t="s">
        <v>154</v>
      </c>
      <c r="K74" s="191"/>
      <c r="L74" s="191"/>
      <c r="M74" s="191"/>
      <c r="N74" s="187"/>
      <c r="O74" s="187"/>
      <c r="P74" s="187"/>
      <c r="Q74" s="187"/>
      <c r="R74" s="187"/>
      <c r="S74" s="187"/>
      <c r="T74" s="23" t="s">
        <v>150</v>
      </c>
      <c r="U74" s="250"/>
      <c r="V74" s="23"/>
      <c r="W74" s="54"/>
      <c r="X74" s="23"/>
      <c r="Y74" s="23"/>
      <c r="Z74" s="54"/>
    </row>
    <row r="75" spans="1:26" x14ac:dyDescent="0.45">
      <c r="A75" s="241" t="s">
        <v>122</v>
      </c>
      <c r="B75" s="241"/>
      <c r="C75" s="241"/>
      <c r="D75" s="241"/>
      <c r="E75" s="256">
        <f>E73+G73+G74</f>
        <v>5480590</v>
      </c>
      <c r="F75" s="257"/>
      <c r="G75" s="257"/>
      <c r="H75" s="257"/>
      <c r="I75" s="34" t="s">
        <v>37</v>
      </c>
      <c r="J75" s="189" t="s">
        <v>155</v>
      </c>
      <c r="K75" s="189"/>
      <c r="L75" s="189"/>
      <c r="M75" s="189"/>
      <c r="N75" s="187"/>
      <c r="O75" s="187"/>
      <c r="P75" s="187"/>
      <c r="Q75" s="187"/>
      <c r="R75" s="187"/>
      <c r="S75" s="187"/>
      <c r="T75" s="23" t="s">
        <v>150</v>
      </c>
      <c r="U75" s="250"/>
      <c r="V75" s="63"/>
      <c r="W75" s="63"/>
      <c r="X75" s="23"/>
      <c r="Y75" s="23"/>
      <c r="Z75" s="88" t="s">
        <v>50</v>
      </c>
    </row>
    <row r="76" spans="1:26" x14ac:dyDescent="0.45">
      <c r="A76" s="241" t="s">
        <v>123</v>
      </c>
      <c r="B76" s="241"/>
      <c r="C76" s="241"/>
      <c r="D76" s="241"/>
      <c r="E76" s="251">
        <f>ROUNDDOWN((E75-E25)*0.2+E25*0.5,-2)</f>
        <v>1109300</v>
      </c>
      <c r="F76" s="252"/>
      <c r="G76" s="252"/>
      <c r="H76" s="252"/>
      <c r="I76" s="34" t="s">
        <v>37</v>
      </c>
      <c r="J76" s="271" t="s">
        <v>156</v>
      </c>
      <c r="K76" s="271"/>
      <c r="L76" s="271"/>
      <c r="M76" s="271"/>
      <c r="N76" s="187"/>
      <c r="O76" s="187"/>
      <c r="P76" s="187"/>
      <c r="Q76" s="187"/>
      <c r="R76" s="187"/>
      <c r="S76" s="187"/>
      <c r="T76" s="23" t="s">
        <v>150</v>
      </c>
      <c r="U76" s="250"/>
      <c r="V76" s="61"/>
      <c r="W76" s="62"/>
      <c r="X76" s="23"/>
      <c r="Y76" s="23"/>
      <c r="Z76" s="88" t="s">
        <v>51</v>
      </c>
    </row>
    <row r="77" spans="1:26" x14ac:dyDescent="0.45">
      <c r="A77" s="241" t="s">
        <v>124</v>
      </c>
      <c r="B77" s="241"/>
      <c r="C77" s="241"/>
      <c r="D77" s="241"/>
      <c r="E77" s="253"/>
      <c r="F77" s="254"/>
      <c r="G77" s="254"/>
      <c r="H77" s="254"/>
      <c r="I77" s="32" t="s">
        <v>37</v>
      </c>
      <c r="J77" s="255" t="s">
        <v>157</v>
      </c>
      <c r="K77" s="255"/>
      <c r="L77" s="255"/>
      <c r="M77" s="255"/>
      <c r="N77" s="187"/>
      <c r="O77" s="187"/>
      <c r="P77" s="187"/>
      <c r="Q77" s="187"/>
      <c r="R77" s="187"/>
      <c r="S77" s="187"/>
      <c r="T77" s="23" t="s">
        <v>150</v>
      </c>
      <c r="U77" s="250"/>
      <c r="V77" s="61"/>
      <c r="W77" s="62"/>
      <c r="X77" s="23"/>
      <c r="Y77" s="23"/>
      <c r="Z77" s="88" t="s">
        <v>52</v>
      </c>
    </row>
    <row r="78" spans="1:26" x14ac:dyDescent="0.45">
      <c r="A78" s="188" t="s">
        <v>125</v>
      </c>
      <c r="B78" s="188"/>
      <c r="C78" s="188"/>
      <c r="D78" s="188"/>
      <c r="E78" s="251"/>
      <c r="F78" s="252"/>
      <c r="G78" s="252"/>
      <c r="H78" s="252"/>
      <c r="I78" s="32" t="s">
        <v>37</v>
      </c>
      <c r="J78" s="255" t="s">
        <v>158</v>
      </c>
      <c r="K78" s="255"/>
      <c r="L78" s="255"/>
      <c r="M78" s="255"/>
      <c r="N78" s="187"/>
      <c r="O78" s="187"/>
      <c r="P78" s="187"/>
      <c r="Q78" s="187"/>
      <c r="R78" s="187"/>
      <c r="S78" s="187"/>
      <c r="T78" s="23" t="s">
        <v>150</v>
      </c>
      <c r="U78" s="250"/>
      <c r="V78" s="63"/>
      <c r="W78" s="63"/>
      <c r="X78" s="23"/>
      <c r="Y78" s="23"/>
      <c r="Z78" s="88" t="s">
        <v>53</v>
      </c>
    </row>
    <row r="79" spans="1:26" x14ac:dyDescent="0.45">
      <c r="A79" s="23" t="s">
        <v>30</v>
      </c>
      <c r="B79" s="187"/>
      <c r="C79" s="187"/>
      <c r="D79" s="187"/>
      <c r="E79" s="43" t="s">
        <v>42</v>
      </c>
      <c r="F79" s="187"/>
      <c r="G79" s="187"/>
      <c r="H79" s="187"/>
      <c r="I79" s="187"/>
      <c r="J79" s="183" t="s">
        <v>159</v>
      </c>
      <c r="K79" s="184"/>
      <c r="L79" s="184"/>
      <c r="M79" s="185"/>
      <c r="N79" s="187"/>
      <c r="O79" s="187"/>
      <c r="P79" s="187"/>
      <c r="Q79" s="187"/>
      <c r="R79" s="187"/>
      <c r="S79" s="187"/>
      <c r="T79" s="23" t="s">
        <v>150</v>
      </c>
      <c r="U79" s="222"/>
      <c r="V79" s="181" t="s">
        <v>161</v>
      </c>
      <c r="W79" s="182"/>
      <c r="X79" s="23"/>
      <c r="Y79" s="23"/>
      <c r="Z79" s="54"/>
    </row>
  </sheetData>
  <dataConsolidate/>
  <mergeCells count="415">
    <mergeCell ref="W53:X53"/>
    <mergeCell ref="G54:H54"/>
    <mergeCell ref="J54:K54"/>
    <mergeCell ref="L54:P54"/>
    <mergeCell ref="Q54:R54"/>
    <mergeCell ref="S54:T54"/>
    <mergeCell ref="W54:X54"/>
    <mergeCell ref="L57:P57"/>
    <mergeCell ref="Q57:R57"/>
    <mergeCell ref="S57:T57"/>
    <mergeCell ref="W57:X57"/>
    <mergeCell ref="Q55:R55"/>
    <mergeCell ref="S55:T55"/>
    <mergeCell ref="W55:X55"/>
    <mergeCell ref="G56:H56"/>
    <mergeCell ref="J56:K56"/>
    <mergeCell ref="L56:P56"/>
    <mergeCell ref="Q56:R56"/>
    <mergeCell ref="S56:T56"/>
    <mergeCell ref="W56:X56"/>
    <mergeCell ref="L40:P40"/>
    <mergeCell ref="L41:P41"/>
    <mergeCell ref="L42:P42"/>
    <mergeCell ref="L43:P43"/>
    <mergeCell ref="L44:P44"/>
    <mergeCell ref="L45:P45"/>
    <mergeCell ref="L46:P46"/>
    <mergeCell ref="Q53:R53"/>
    <mergeCell ref="S53:T53"/>
    <mergeCell ref="L30:P30"/>
    <mergeCell ref="L31:P31"/>
    <mergeCell ref="L32:P32"/>
    <mergeCell ref="L33:P33"/>
    <mergeCell ref="L34:P34"/>
    <mergeCell ref="L35:P35"/>
    <mergeCell ref="L36:P36"/>
    <mergeCell ref="L38:P38"/>
    <mergeCell ref="L39:P39"/>
    <mergeCell ref="L20:P20"/>
    <mergeCell ref="L21:P21"/>
    <mergeCell ref="L22:P22"/>
    <mergeCell ref="L23:P23"/>
    <mergeCell ref="L24:P24"/>
    <mergeCell ref="L25:P25"/>
    <mergeCell ref="L26:P26"/>
    <mergeCell ref="L28:P28"/>
    <mergeCell ref="L29:P29"/>
    <mergeCell ref="W49:X49"/>
    <mergeCell ref="W50:X50"/>
    <mergeCell ref="W51:X51"/>
    <mergeCell ref="W58:X58"/>
    <mergeCell ref="W59:X59"/>
    <mergeCell ref="W60:X60"/>
    <mergeCell ref="W14:X14"/>
    <mergeCell ref="W52:X52"/>
    <mergeCell ref="W40:X40"/>
    <mergeCell ref="W41:X41"/>
    <mergeCell ref="W42:X42"/>
    <mergeCell ref="W43:X43"/>
    <mergeCell ref="W44:X44"/>
    <mergeCell ref="W45:X45"/>
    <mergeCell ref="W46:X46"/>
    <mergeCell ref="W47:X47"/>
    <mergeCell ref="W48:X48"/>
    <mergeCell ref="W31:X31"/>
    <mergeCell ref="W32:X32"/>
    <mergeCell ref="W33:X33"/>
    <mergeCell ref="W34:X34"/>
    <mergeCell ref="W35:X35"/>
    <mergeCell ref="W36:X36"/>
    <mergeCell ref="W37:X37"/>
    <mergeCell ref="W38:X38"/>
    <mergeCell ref="W39:X39"/>
    <mergeCell ref="W22:X22"/>
    <mergeCell ref="W23:X23"/>
    <mergeCell ref="W24:X24"/>
    <mergeCell ref="W25:X25"/>
    <mergeCell ref="W26:X26"/>
    <mergeCell ref="W27:X27"/>
    <mergeCell ref="W28:X28"/>
    <mergeCell ref="W29:X29"/>
    <mergeCell ref="W30:X30"/>
    <mergeCell ref="W15:X15"/>
    <mergeCell ref="W16:X16"/>
    <mergeCell ref="W17:X17"/>
    <mergeCell ref="W18:X18"/>
    <mergeCell ref="W19:X19"/>
    <mergeCell ref="W20:X20"/>
    <mergeCell ref="W21:X21"/>
    <mergeCell ref="L6:S6"/>
    <mergeCell ref="A9:F9"/>
    <mergeCell ref="G9:I9"/>
    <mergeCell ref="L9:M9"/>
    <mergeCell ref="N9:O9"/>
    <mergeCell ref="P9:Q9"/>
    <mergeCell ref="R9:S9"/>
    <mergeCell ref="V9:W9"/>
    <mergeCell ref="L15:P15"/>
    <mergeCell ref="L16:P16"/>
    <mergeCell ref="B19:D19"/>
    <mergeCell ref="Q19:R19"/>
    <mergeCell ref="S19:T19"/>
    <mergeCell ref="Q20:R20"/>
    <mergeCell ref="S20:T20"/>
    <mergeCell ref="A14:A17"/>
    <mergeCell ref="J14:K14"/>
    <mergeCell ref="Q60:R60"/>
    <mergeCell ref="S60:T60"/>
    <mergeCell ref="Q51:R51"/>
    <mergeCell ref="S51:T51"/>
    <mergeCell ref="J58:K58"/>
    <mergeCell ref="Q58:R58"/>
    <mergeCell ref="S58:T58"/>
    <mergeCell ref="Q59:R59"/>
    <mergeCell ref="S59:T59"/>
    <mergeCell ref="L51:P51"/>
    <mergeCell ref="L58:P58"/>
    <mergeCell ref="L59:P59"/>
    <mergeCell ref="L60:P60"/>
    <mergeCell ref="J52:K52"/>
    <mergeCell ref="L52:P52"/>
    <mergeCell ref="Q52:R52"/>
    <mergeCell ref="S52:T52"/>
    <mergeCell ref="J53:K53"/>
    <mergeCell ref="Q45:R45"/>
    <mergeCell ref="S45:T45"/>
    <mergeCell ref="A49:A51"/>
    <mergeCell ref="A58:A60"/>
    <mergeCell ref="G49:H49"/>
    <mergeCell ref="G50:H50"/>
    <mergeCell ref="G51:H51"/>
    <mergeCell ref="G58:H58"/>
    <mergeCell ref="G59:H59"/>
    <mergeCell ref="G60:H60"/>
    <mergeCell ref="J49:K49"/>
    <mergeCell ref="J51:K51"/>
    <mergeCell ref="J59:K59"/>
    <mergeCell ref="Q49:R49"/>
    <mergeCell ref="S49:T49"/>
    <mergeCell ref="J50:K50"/>
    <mergeCell ref="Q50:R50"/>
    <mergeCell ref="S50:T50"/>
    <mergeCell ref="L47:P47"/>
    <mergeCell ref="L48:P48"/>
    <mergeCell ref="A44:A45"/>
    <mergeCell ref="G44:H44"/>
    <mergeCell ref="J44:K44"/>
    <mergeCell ref="G45:H45"/>
    <mergeCell ref="Q37:R37"/>
    <mergeCell ref="S37:T37"/>
    <mergeCell ref="Q43:R43"/>
    <mergeCell ref="S43:T43"/>
    <mergeCell ref="Q44:R44"/>
    <mergeCell ref="S44:T44"/>
    <mergeCell ref="Q38:R38"/>
    <mergeCell ref="S38:T38"/>
    <mergeCell ref="Q41:R41"/>
    <mergeCell ref="S41:T41"/>
    <mergeCell ref="Q42:R42"/>
    <mergeCell ref="S42:T42"/>
    <mergeCell ref="Q39:R39"/>
    <mergeCell ref="S39:T39"/>
    <mergeCell ref="Q40:R40"/>
    <mergeCell ref="S40:T40"/>
    <mergeCell ref="S31:T31"/>
    <mergeCell ref="Q32:R32"/>
    <mergeCell ref="S32:T32"/>
    <mergeCell ref="S34:T34"/>
    <mergeCell ref="Q35:R35"/>
    <mergeCell ref="S35:T35"/>
    <mergeCell ref="Q36:R36"/>
    <mergeCell ref="S36:T36"/>
    <mergeCell ref="S33:T33"/>
    <mergeCell ref="Q34:R34"/>
    <mergeCell ref="Q33:R33"/>
    <mergeCell ref="Q27:R27"/>
    <mergeCell ref="S27:T27"/>
    <mergeCell ref="Q25:R25"/>
    <mergeCell ref="S25:T25"/>
    <mergeCell ref="L27:P27"/>
    <mergeCell ref="R7:S8"/>
    <mergeCell ref="P10:Q10"/>
    <mergeCell ref="R10:S10"/>
    <mergeCell ref="P11:Q11"/>
    <mergeCell ref="R11:S11"/>
    <mergeCell ref="L12:S12"/>
    <mergeCell ref="Q18:R18"/>
    <mergeCell ref="S18:T18"/>
    <mergeCell ref="Q15:R15"/>
    <mergeCell ref="Q14:R14"/>
    <mergeCell ref="Q16:R16"/>
    <mergeCell ref="S16:T16"/>
    <mergeCell ref="S14:T14"/>
    <mergeCell ref="S15:T15"/>
    <mergeCell ref="Q17:R17"/>
    <mergeCell ref="S17:T17"/>
    <mergeCell ref="L14:P14"/>
    <mergeCell ref="L18:P18"/>
    <mergeCell ref="L19:P19"/>
    <mergeCell ref="Q22:R22"/>
    <mergeCell ref="S22:T22"/>
    <mergeCell ref="Q23:R23"/>
    <mergeCell ref="Q24:R24"/>
    <mergeCell ref="S24:T24"/>
    <mergeCell ref="J23:K23"/>
    <mergeCell ref="S23:T23"/>
    <mergeCell ref="Q26:R26"/>
    <mergeCell ref="S26:T26"/>
    <mergeCell ref="G68:H68"/>
    <mergeCell ref="G69:H69"/>
    <mergeCell ref="G63:H63"/>
    <mergeCell ref="A64:A66"/>
    <mergeCell ref="G64:H64"/>
    <mergeCell ref="G65:H65"/>
    <mergeCell ref="G66:H66"/>
    <mergeCell ref="A61:A63"/>
    <mergeCell ref="G61:H61"/>
    <mergeCell ref="G62:H62"/>
    <mergeCell ref="J61:K66"/>
    <mergeCell ref="A67:A69"/>
    <mergeCell ref="G67:H67"/>
    <mergeCell ref="J67:J69"/>
    <mergeCell ref="L61:Z66"/>
    <mergeCell ref="K67:S69"/>
    <mergeCell ref="Y7:Z8"/>
    <mergeCell ref="V7:X8"/>
    <mergeCell ref="N7:O8"/>
    <mergeCell ref="L7:M8"/>
    <mergeCell ref="K7:K8"/>
    <mergeCell ref="Q48:R48"/>
    <mergeCell ref="S48:T48"/>
    <mergeCell ref="A46:A48"/>
    <mergeCell ref="G46:H46"/>
    <mergeCell ref="J46:K46"/>
    <mergeCell ref="G48:H48"/>
    <mergeCell ref="J48:K48"/>
    <mergeCell ref="G47:H47"/>
    <mergeCell ref="J47:K47"/>
    <mergeCell ref="Q46:R46"/>
    <mergeCell ref="S46:T46"/>
    <mergeCell ref="Q47:R47"/>
    <mergeCell ref="S47:T47"/>
    <mergeCell ref="B79:D79"/>
    <mergeCell ref="F79:I79"/>
    <mergeCell ref="Y12:Z13"/>
    <mergeCell ref="V12:X13"/>
    <mergeCell ref="A12:B12"/>
    <mergeCell ref="A13:D13"/>
    <mergeCell ref="J13:K13"/>
    <mergeCell ref="E12:F13"/>
    <mergeCell ref="G12:I13"/>
    <mergeCell ref="J12:K12"/>
    <mergeCell ref="T12:U13"/>
    <mergeCell ref="L13:S13"/>
    <mergeCell ref="A18:A26"/>
    <mergeCell ref="G18:I26"/>
    <mergeCell ref="J19:K19"/>
    <mergeCell ref="J21:K21"/>
    <mergeCell ref="T67:V69"/>
    <mergeCell ref="W67:Z69"/>
    <mergeCell ref="A76:D76"/>
    <mergeCell ref="A75:D75"/>
    <mergeCell ref="E75:H75"/>
    <mergeCell ref="E76:H76"/>
    <mergeCell ref="J75:M75"/>
    <mergeCell ref="J76:M76"/>
    <mergeCell ref="A78:D78"/>
    <mergeCell ref="E78:H78"/>
    <mergeCell ref="A77:D77"/>
    <mergeCell ref="E77:H77"/>
    <mergeCell ref="J77:M77"/>
    <mergeCell ref="J78:M78"/>
    <mergeCell ref="A71:D71"/>
    <mergeCell ref="E71:H71"/>
    <mergeCell ref="A70:D70"/>
    <mergeCell ref="E70:H70"/>
    <mergeCell ref="A73:D73"/>
    <mergeCell ref="G73:H73"/>
    <mergeCell ref="A72:D72"/>
    <mergeCell ref="E72:H72"/>
    <mergeCell ref="A74:D74"/>
    <mergeCell ref="G74:H74"/>
    <mergeCell ref="J45:K45"/>
    <mergeCell ref="J60:K60"/>
    <mergeCell ref="L49:P49"/>
    <mergeCell ref="L50:P50"/>
    <mergeCell ref="A52:A54"/>
    <mergeCell ref="G52:H52"/>
    <mergeCell ref="G53:H53"/>
    <mergeCell ref="L53:P53"/>
    <mergeCell ref="A55:A57"/>
    <mergeCell ref="G55:H55"/>
    <mergeCell ref="J55:K55"/>
    <mergeCell ref="L55:P55"/>
    <mergeCell ref="G57:H57"/>
    <mergeCell ref="J57:K57"/>
    <mergeCell ref="G40:H40"/>
    <mergeCell ref="J40:K40"/>
    <mergeCell ref="G38:H38"/>
    <mergeCell ref="J38:K38"/>
    <mergeCell ref="G37:H37"/>
    <mergeCell ref="J37:K37"/>
    <mergeCell ref="G42:H42"/>
    <mergeCell ref="J42:K42"/>
    <mergeCell ref="A41:A43"/>
    <mergeCell ref="G41:H41"/>
    <mergeCell ref="J41:K41"/>
    <mergeCell ref="G43:H43"/>
    <mergeCell ref="J43:K43"/>
    <mergeCell ref="A39:A40"/>
    <mergeCell ref="G39:H39"/>
    <mergeCell ref="J39:K39"/>
    <mergeCell ref="L37:P37"/>
    <mergeCell ref="Q30:R30"/>
    <mergeCell ref="S30:T30"/>
    <mergeCell ref="Q31:R31"/>
    <mergeCell ref="A27:A29"/>
    <mergeCell ref="G27:H27"/>
    <mergeCell ref="J27:K27"/>
    <mergeCell ref="G29:H29"/>
    <mergeCell ref="J29:K29"/>
    <mergeCell ref="A30:A35"/>
    <mergeCell ref="G30:H30"/>
    <mergeCell ref="J30:K30"/>
    <mergeCell ref="G31:H31"/>
    <mergeCell ref="J31:K31"/>
    <mergeCell ref="G32:H32"/>
    <mergeCell ref="J32:K32"/>
    <mergeCell ref="G34:H34"/>
    <mergeCell ref="J34:K34"/>
    <mergeCell ref="G33:H33"/>
    <mergeCell ref="J33:K33"/>
    <mergeCell ref="G36:H36"/>
    <mergeCell ref="J36:K36"/>
    <mergeCell ref="G35:H35"/>
    <mergeCell ref="J35:K35"/>
    <mergeCell ref="Q28:R28"/>
    <mergeCell ref="S28:T28"/>
    <mergeCell ref="Q29:R29"/>
    <mergeCell ref="G28:H28"/>
    <mergeCell ref="J28:K28"/>
    <mergeCell ref="S29:T29"/>
    <mergeCell ref="T8:U8"/>
    <mergeCell ref="J18:K18"/>
    <mergeCell ref="J26:K26"/>
    <mergeCell ref="J25:K25"/>
    <mergeCell ref="J20:K20"/>
    <mergeCell ref="J15:K15"/>
    <mergeCell ref="J17:K17"/>
    <mergeCell ref="J16:K16"/>
    <mergeCell ref="G16:I17"/>
    <mergeCell ref="L17:P17"/>
    <mergeCell ref="G11:I11"/>
    <mergeCell ref="L11:M11"/>
    <mergeCell ref="N11:O11"/>
    <mergeCell ref="T11:U11"/>
    <mergeCell ref="J24:K24"/>
    <mergeCell ref="J22:K22"/>
    <mergeCell ref="Q21:R21"/>
    <mergeCell ref="S21:T21"/>
    <mergeCell ref="V5:Z6"/>
    <mergeCell ref="A6:B6"/>
    <mergeCell ref="C6:F6"/>
    <mergeCell ref="G5:K5"/>
    <mergeCell ref="G6:K6"/>
    <mergeCell ref="L5:S5"/>
    <mergeCell ref="V11:W11"/>
    <mergeCell ref="T9:U9"/>
    <mergeCell ref="Y9:Z11"/>
    <mergeCell ref="A10:F10"/>
    <mergeCell ref="G10:I10"/>
    <mergeCell ref="T7:U7"/>
    <mergeCell ref="J7:J8"/>
    <mergeCell ref="G7:I8"/>
    <mergeCell ref="A7:F8"/>
    <mergeCell ref="L10:M10"/>
    <mergeCell ref="N10:O10"/>
    <mergeCell ref="T10:U10"/>
    <mergeCell ref="V10:W10"/>
    <mergeCell ref="A11:F11"/>
    <mergeCell ref="A5:B5"/>
    <mergeCell ref="C5:F5"/>
    <mergeCell ref="T5:U6"/>
    <mergeCell ref="P7:Q8"/>
    <mergeCell ref="T2:Z2"/>
    <mergeCell ref="T3:U4"/>
    <mergeCell ref="V3:Z4"/>
    <mergeCell ref="A4:B4"/>
    <mergeCell ref="C4:F4"/>
    <mergeCell ref="A2:B3"/>
    <mergeCell ref="C2:C3"/>
    <mergeCell ref="D2:D3"/>
    <mergeCell ref="E2:E3"/>
    <mergeCell ref="F2:F3"/>
    <mergeCell ref="G2:S3"/>
    <mergeCell ref="G4:K4"/>
    <mergeCell ref="L4:S4"/>
    <mergeCell ref="V79:W79"/>
    <mergeCell ref="J79:M79"/>
    <mergeCell ref="N70:S70"/>
    <mergeCell ref="N71:S71"/>
    <mergeCell ref="N72:S72"/>
    <mergeCell ref="N73:S73"/>
    <mergeCell ref="N74:S74"/>
    <mergeCell ref="N75:S75"/>
    <mergeCell ref="N76:S76"/>
    <mergeCell ref="N77:S77"/>
    <mergeCell ref="N78:S78"/>
    <mergeCell ref="N79:S79"/>
    <mergeCell ref="J70:M70"/>
    <mergeCell ref="J71:M71"/>
    <mergeCell ref="J72:M72"/>
    <mergeCell ref="J73:M73"/>
    <mergeCell ref="J74:M74"/>
    <mergeCell ref="U70:U79"/>
  </mergeCells>
  <phoneticPr fontId="1" type="noConversion"/>
  <printOptions horizontalCentered="1" verticalCentered="1"/>
  <pageMargins left="0.27559055118110237" right="0.27559055118110237" top="0.39370078740157483" bottom="0.39370078740157483" header="0" footer="0"/>
  <pageSetup paperSize="9" scale="56" orientation="portrait" r:id="rId1"/>
  <colBreaks count="1" manualBreakCount="1">
    <brk id="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abSelected="1" topLeftCell="B13" workbookViewId="0">
      <selection activeCell="B23" sqref="B23"/>
    </sheetView>
  </sheetViews>
  <sheetFormatPr defaultColWidth="8.83203125" defaultRowHeight="17" x14ac:dyDescent="0.45"/>
  <cols>
    <col min="1" max="1" width="7.08203125" style="95" customWidth="1"/>
    <col min="2" max="2" width="21.5" style="95" customWidth="1"/>
    <col min="3" max="3" width="18.08203125" style="95" customWidth="1"/>
    <col min="4" max="5" width="8.08203125" style="95" customWidth="1"/>
    <col min="6" max="6" width="9.58203125" style="95" customWidth="1"/>
    <col min="7" max="7" width="22.1640625" style="95" customWidth="1"/>
    <col min="8" max="8" width="4.33203125" style="95" customWidth="1"/>
    <col min="9" max="9" width="4.5" style="95" customWidth="1"/>
    <col min="10" max="10" width="4.4140625" style="95" customWidth="1"/>
    <col min="11" max="11" width="10.1640625" style="95" customWidth="1"/>
    <col min="12" max="12" width="8.58203125" style="95" customWidth="1"/>
    <col min="13" max="14" width="9.4140625" style="95" customWidth="1"/>
    <col min="15" max="16384" width="8.83203125" style="95"/>
  </cols>
  <sheetData>
    <row r="1" spans="1:18" x14ac:dyDescent="0.45">
      <c r="A1" s="95" t="s">
        <v>445</v>
      </c>
      <c r="B1" s="95" t="s">
        <v>276</v>
      </c>
      <c r="J1" s="95" t="s">
        <v>441</v>
      </c>
    </row>
    <row r="2" spans="1:18" x14ac:dyDescent="0.45">
      <c r="B2" s="95" t="s">
        <v>277</v>
      </c>
      <c r="C2" s="95" t="s">
        <v>446</v>
      </c>
      <c r="J2" s="95" t="s">
        <v>442</v>
      </c>
    </row>
    <row r="3" spans="1:18" x14ac:dyDescent="0.45">
      <c r="B3" s="98" t="s">
        <v>279</v>
      </c>
      <c r="C3" s="95" t="s">
        <v>447</v>
      </c>
      <c r="J3" s="95" t="s">
        <v>443</v>
      </c>
    </row>
    <row r="4" spans="1:18" x14ac:dyDescent="0.45">
      <c r="B4" s="95" t="s">
        <v>281</v>
      </c>
      <c r="C4" s="95" t="s">
        <v>448</v>
      </c>
      <c r="J4" s="95" t="s">
        <v>444</v>
      </c>
      <c r="K4" s="174"/>
      <c r="M4" s="157"/>
      <c r="N4" s="157" t="s">
        <v>379</v>
      </c>
    </row>
    <row r="5" spans="1:18" x14ac:dyDescent="0.45">
      <c r="B5" s="95" t="s">
        <v>283</v>
      </c>
      <c r="K5" s="174"/>
      <c r="M5" s="157" t="s">
        <v>377</v>
      </c>
      <c r="N5" s="157">
        <v>73.5</v>
      </c>
    </row>
    <row r="6" spans="1:18" x14ac:dyDescent="0.45">
      <c r="B6" s="95" t="s">
        <v>284</v>
      </c>
      <c r="C6" s="95" t="s">
        <v>565</v>
      </c>
      <c r="K6" s="174"/>
      <c r="M6" s="157" t="s">
        <v>378</v>
      </c>
      <c r="N6" s="157">
        <v>81.400000000000006</v>
      </c>
    </row>
    <row r="7" spans="1:18" x14ac:dyDescent="0.45">
      <c r="A7" s="158" t="s">
        <v>285</v>
      </c>
      <c r="B7" s="158" t="s">
        <v>286</v>
      </c>
      <c r="C7" s="178" t="s">
        <v>333</v>
      </c>
      <c r="D7" s="157" t="s">
        <v>321</v>
      </c>
      <c r="E7" s="157" t="s">
        <v>327</v>
      </c>
      <c r="F7" s="157" t="s">
        <v>45</v>
      </c>
      <c r="G7" s="159" t="s">
        <v>326</v>
      </c>
      <c r="H7" s="159" t="s">
        <v>417</v>
      </c>
      <c r="I7" s="157" t="s">
        <v>416</v>
      </c>
      <c r="J7" s="157" t="s">
        <v>324</v>
      </c>
      <c r="K7" s="157" t="s">
        <v>382</v>
      </c>
      <c r="L7" s="157" t="s">
        <v>380</v>
      </c>
      <c r="M7" s="157" t="s">
        <v>376</v>
      </c>
      <c r="N7" s="157" t="s">
        <v>381</v>
      </c>
      <c r="O7" s="170" t="s">
        <v>419</v>
      </c>
      <c r="P7" s="157" t="s">
        <v>373</v>
      </c>
      <c r="Q7" s="157" t="s">
        <v>374</v>
      </c>
      <c r="R7" s="157" t="s">
        <v>375</v>
      </c>
    </row>
    <row r="8" spans="1:18" x14ac:dyDescent="0.45">
      <c r="A8" s="158">
        <v>1</v>
      </c>
      <c r="B8" s="348" t="s">
        <v>450</v>
      </c>
      <c r="C8" s="179" t="s">
        <v>339</v>
      </c>
      <c r="D8" s="170" t="s">
        <v>322</v>
      </c>
      <c r="E8" s="161" t="s">
        <v>323</v>
      </c>
      <c r="F8" s="161" t="s">
        <v>516</v>
      </c>
      <c r="G8" s="161" t="s">
        <v>420</v>
      </c>
      <c r="H8" s="161">
        <v>1</v>
      </c>
      <c r="I8" s="161">
        <v>1</v>
      </c>
      <c r="J8" s="161">
        <v>1</v>
      </c>
      <c r="K8" s="162">
        <v>13287.2565</v>
      </c>
      <c r="L8" s="163">
        <v>13287.2565</v>
      </c>
      <c r="M8" s="164">
        <v>180.779</v>
      </c>
      <c r="N8" s="157">
        <v>73.5</v>
      </c>
      <c r="O8" s="171"/>
      <c r="P8" s="157"/>
      <c r="Q8" s="157"/>
      <c r="R8" s="157"/>
    </row>
    <row r="9" spans="1:18" x14ac:dyDescent="0.45">
      <c r="A9" s="158">
        <v>2</v>
      </c>
      <c r="B9" s="348" t="s">
        <v>451</v>
      </c>
      <c r="C9" s="179" t="s">
        <v>345</v>
      </c>
      <c r="D9" s="171"/>
      <c r="E9" s="157"/>
      <c r="F9" s="161" t="s">
        <v>517</v>
      </c>
      <c r="G9" s="161" t="s">
        <v>383</v>
      </c>
      <c r="H9" s="161">
        <v>1</v>
      </c>
      <c r="I9" s="161">
        <v>1</v>
      </c>
      <c r="J9" s="161">
        <v>6</v>
      </c>
      <c r="K9" s="162">
        <v>253284.656625</v>
      </c>
      <c r="L9" s="163">
        <v>42214.109437500003</v>
      </c>
      <c r="M9" s="164">
        <v>574.34162500000002</v>
      </c>
      <c r="N9" s="157">
        <v>73.5</v>
      </c>
      <c r="O9" s="157"/>
    </row>
    <row r="10" spans="1:18" x14ac:dyDescent="0.45">
      <c r="A10" s="158">
        <v>3</v>
      </c>
      <c r="B10" s="176" t="s">
        <v>452</v>
      </c>
      <c r="C10" s="179" t="s">
        <v>343</v>
      </c>
      <c r="D10" s="171"/>
      <c r="E10" s="157"/>
      <c r="F10" s="161" t="s">
        <v>386</v>
      </c>
      <c r="G10" s="161" t="s">
        <v>421</v>
      </c>
      <c r="H10" s="161">
        <v>1</v>
      </c>
      <c r="I10" s="161">
        <v>1</v>
      </c>
      <c r="J10" s="161">
        <v>1</v>
      </c>
      <c r="K10" s="162">
        <v>3491.9849999999997</v>
      </c>
      <c r="L10" s="163">
        <v>3491.9849999999997</v>
      </c>
      <c r="M10" s="164">
        <v>47.51</v>
      </c>
      <c r="N10" s="157">
        <v>73.5</v>
      </c>
      <c r="O10" s="157"/>
    </row>
    <row r="11" spans="1:18" x14ac:dyDescent="0.45">
      <c r="A11" s="158">
        <v>4</v>
      </c>
      <c r="B11" s="176" t="s">
        <v>453</v>
      </c>
      <c r="C11" s="179" t="s">
        <v>494</v>
      </c>
      <c r="D11" s="171"/>
      <c r="E11" s="157"/>
      <c r="F11" s="161" t="s">
        <v>388</v>
      </c>
      <c r="G11" s="161" t="s">
        <v>422</v>
      </c>
      <c r="H11" s="161">
        <v>1</v>
      </c>
      <c r="I11" s="161">
        <v>1</v>
      </c>
      <c r="J11" s="161">
        <v>1</v>
      </c>
      <c r="K11" s="162">
        <v>341.03999999999996</v>
      </c>
      <c r="L11" s="163">
        <v>341.03999999999996</v>
      </c>
      <c r="M11" s="164">
        <v>4.6399999999999997</v>
      </c>
      <c r="N11" s="157">
        <v>73.5</v>
      </c>
      <c r="O11" s="157"/>
    </row>
    <row r="12" spans="1:18" x14ac:dyDescent="0.45">
      <c r="A12" s="158">
        <v>5</v>
      </c>
      <c r="B12" s="176" t="s">
        <v>454</v>
      </c>
      <c r="C12" s="179" t="s">
        <v>495</v>
      </c>
      <c r="D12" s="171"/>
      <c r="E12" s="157" t="s">
        <v>325</v>
      </c>
      <c r="N12" s="157">
        <v>73.5</v>
      </c>
      <c r="O12" s="157"/>
    </row>
    <row r="13" spans="1:18" ht="17.399999999999999" x14ac:dyDescent="0.4">
      <c r="A13" s="158">
        <v>6</v>
      </c>
      <c r="B13" s="176" t="s">
        <v>456</v>
      </c>
      <c r="C13" s="179" t="s">
        <v>455</v>
      </c>
      <c r="D13" s="171"/>
      <c r="E13" s="157"/>
      <c r="N13" s="157">
        <v>73.5</v>
      </c>
      <c r="O13" s="157"/>
    </row>
    <row r="14" spans="1:18" x14ac:dyDescent="0.45">
      <c r="A14" s="158">
        <v>7</v>
      </c>
      <c r="B14" s="176" t="s">
        <v>457</v>
      </c>
      <c r="C14" s="352" t="s">
        <v>566</v>
      </c>
      <c r="D14" s="171" t="s">
        <v>328</v>
      </c>
      <c r="E14" s="161" t="s">
        <v>323</v>
      </c>
      <c r="F14" s="161">
        <v>644900310</v>
      </c>
      <c r="G14" s="161" t="s">
        <v>423</v>
      </c>
      <c r="H14" s="161">
        <v>1</v>
      </c>
      <c r="I14" s="161">
        <v>5</v>
      </c>
      <c r="J14" s="161">
        <v>10</v>
      </c>
      <c r="K14" s="162">
        <v>396900</v>
      </c>
      <c r="L14" s="163">
        <v>7938</v>
      </c>
      <c r="M14" s="164">
        <v>108</v>
      </c>
      <c r="N14" s="157">
        <v>73.5</v>
      </c>
      <c r="O14" s="172"/>
    </row>
    <row r="15" spans="1:18" x14ac:dyDescent="0.45">
      <c r="A15" s="158">
        <v>8</v>
      </c>
      <c r="B15" s="348" t="s">
        <v>458</v>
      </c>
      <c r="C15" s="179" t="s">
        <v>496</v>
      </c>
      <c r="D15" s="171"/>
      <c r="E15" s="157"/>
      <c r="F15" s="161">
        <v>641901220</v>
      </c>
      <c r="G15" s="161" t="s">
        <v>424</v>
      </c>
      <c r="H15" s="161">
        <v>1</v>
      </c>
      <c r="I15" s="161">
        <v>3</v>
      </c>
      <c r="J15" s="161">
        <v>7</v>
      </c>
      <c r="K15" s="162">
        <v>909121.5</v>
      </c>
      <c r="L15" s="163">
        <v>43291.5</v>
      </c>
      <c r="M15" s="164">
        <v>589</v>
      </c>
      <c r="N15" s="157">
        <v>73.5</v>
      </c>
      <c r="O15" s="172"/>
    </row>
    <row r="16" spans="1:18" x14ac:dyDescent="0.45">
      <c r="A16" s="158">
        <v>9</v>
      </c>
      <c r="B16" s="348" t="s">
        <v>460</v>
      </c>
      <c r="C16" s="179" t="s">
        <v>334</v>
      </c>
      <c r="D16" s="171"/>
      <c r="E16" s="157" t="s">
        <v>325</v>
      </c>
      <c r="F16" s="161" t="s">
        <v>390</v>
      </c>
      <c r="G16" s="161" t="s">
        <v>425</v>
      </c>
      <c r="H16" s="161">
        <v>1</v>
      </c>
      <c r="I16" s="161">
        <v>1</v>
      </c>
      <c r="J16" s="161">
        <v>3</v>
      </c>
      <c r="K16" s="162">
        <v>3230.3250000000003</v>
      </c>
      <c r="L16" s="163">
        <v>1076.7750000000001</v>
      </c>
      <c r="M16" s="164">
        <v>14.65</v>
      </c>
      <c r="N16" s="157">
        <v>73.5</v>
      </c>
      <c r="O16" s="157"/>
    </row>
    <row r="17" spans="1:15" ht="17.399999999999999" x14ac:dyDescent="0.4">
      <c r="A17" s="158">
        <v>10</v>
      </c>
      <c r="B17" s="176" t="s">
        <v>461</v>
      </c>
      <c r="C17" s="179" t="s">
        <v>346</v>
      </c>
      <c r="D17" s="171"/>
      <c r="E17" s="157"/>
      <c r="F17" s="161" t="s">
        <v>518</v>
      </c>
      <c r="G17" s="161" t="s">
        <v>426</v>
      </c>
      <c r="H17" s="161">
        <v>1</v>
      </c>
      <c r="I17" s="161">
        <v>1</v>
      </c>
      <c r="J17" s="161">
        <v>1</v>
      </c>
      <c r="K17" s="162">
        <v>1028.2650000000001</v>
      </c>
      <c r="L17" s="163">
        <v>1028.2650000000001</v>
      </c>
      <c r="M17" s="164">
        <v>13.99</v>
      </c>
      <c r="N17" s="157">
        <v>73.5</v>
      </c>
      <c r="O17" s="157"/>
    </row>
    <row r="18" spans="1:15" x14ac:dyDescent="0.45">
      <c r="A18" s="158">
        <v>11</v>
      </c>
      <c r="B18" s="348" t="s">
        <v>462</v>
      </c>
      <c r="C18" s="179" t="s">
        <v>348</v>
      </c>
      <c r="D18" s="171"/>
      <c r="E18" s="157"/>
      <c r="N18" s="157">
        <v>73.5</v>
      </c>
      <c r="O18" s="157"/>
    </row>
    <row r="19" spans="1:15" x14ac:dyDescent="0.45">
      <c r="A19" s="158">
        <v>12</v>
      </c>
      <c r="B19" s="347" t="s">
        <v>463</v>
      </c>
      <c r="C19" s="179" t="s">
        <v>567</v>
      </c>
      <c r="D19" s="171" t="s">
        <v>330</v>
      </c>
      <c r="E19" s="161" t="s">
        <v>323</v>
      </c>
      <c r="F19" s="351">
        <v>644904070</v>
      </c>
      <c r="G19" s="351" t="s">
        <v>430</v>
      </c>
      <c r="H19" s="351">
        <v>1</v>
      </c>
      <c r="I19" s="351">
        <v>3</v>
      </c>
      <c r="J19" s="351">
        <v>3</v>
      </c>
      <c r="K19" s="351"/>
      <c r="L19" s="350">
        <v>103120.5</v>
      </c>
      <c r="M19" s="350"/>
      <c r="N19" s="350">
        <v>73.5</v>
      </c>
      <c r="O19" s="157"/>
    </row>
    <row r="20" spans="1:15" x14ac:dyDescent="0.45">
      <c r="A20" s="158">
        <v>13</v>
      </c>
      <c r="B20" s="347" t="s">
        <v>464</v>
      </c>
      <c r="C20" s="179" t="s">
        <v>497</v>
      </c>
      <c r="D20" s="171"/>
      <c r="E20" s="157"/>
      <c r="F20" s="351">
        <v>644904490</v>
      </c>
      <c r="G20" s="351" t="s">
        <v>427</v>
      </c>
      <c r="H20" s="351">
        <v>1</v>
      </c>
      <c r="I20" s="351">
        <v>2</v>
      </c>
      <c r="J20" s="351">
        <v>3</v>
      </c>
      <c r="K20" s="351"/>
      <c r="L20" s="95">
        <v>113484</v>
      </c>
      <c r="N20" s="95">
        <v>73.5</v>
      </c>
      <c r="O20" s="157"/>
    </row>
    <row r="21" spans="1:15" x14ac:dyDescent="0.45">
      <c r="A21" s="158">
        <v>14</v>
      </c>
      <c r="B21" s="347" t="s">
        <v>465</v>
      </c>
      <c r="C21" s="179" t="s">
        <v>498</v>
      </c>
      <c r="D21" s="171"/>
      <c r="E21" s="157"/>
      <c r="F21" s="351">
        <v>644902271</v>
      </c>
      <c r="G21" s="351" t="s">
        <v>428</v>
      </c>
      <c r="H21" s="351">
        <v>1</v>
      </c>
      <c r="I21" s="351">
        <v>1</v>
      </c>
      <c r="J21" s="351">
        <v>5</v>
      </c>
      <c r="K21" s="351"/>
      <c r="L21" s="95">
        <v>119952</v>
      </c>
      <c r="N21" s="95">
        <v>73.5</v>
      </c>
      <c r="O21" s="157"/>
    </row>
    <row r="22" spans="1:15" x14ac:dyDescent="0.45">
      <c r="A22" s="158">
        <v>15</v>
      </c>
      <c r="B22" s="348" t="s">
        <v>466</v>
      </c>
      <c r="C22" s="179" t="s">
        <v>338</v>
      </c>
      <c r="D22" s="171"/>
      <c r="E22" s="157"/>
      <c r="F22" s="351">
        <v>645000450</v>
      </c>
      <c r="G22" s="351" t="s">
        <v>437</v>
      </c>
      <c r="H22" s="351">
        <v>1</v>
      </c>
      <c r="I22" s="351">
        <v>3</v>
      </c>
      <c r="J22" s="351">
        <v>5</v>
      </c>
      <c r="K22" s="351"/>
      <c r="L22" s="163"/>
      <c r="M22" s="164"/>
      <c r="N22" s="157"/>
      <c r="O22" s="157"/>
    </row>
    <row r="23" spans="1:15" x14ac:dyDescent="0.45">
      <c r="A23" s="158">
        <v>16</v>
      </c>
      <c r="B23" s="348" t="s">
        <v>467</v>
      </c>
      <c r="C23" s="179" t="s">
        <v>499</v>
      </c>
      <c r="F23" s="351">
        <v>0</v>
      </c>
      <c r="G23" s="351" t="s">
        <v>432</v>
      </c>
      <c r="H23" s="351">
        <v>1</v>
      </c>
      <c r="I23" s="351">
        <v>2</v>
      </c>
      <c r="J23" s="351">
        <v>1</v>
      </c>
      <c r="K23" s="351"/>
      <c r="L23" s="163"/>
      <c r="M23" s="164"/>
      <c r="N23" s="157"/>
    </row>
    <row r="24" spans="1:15" x14ac:dyDescent="0.45">
      <c r="A24" s="158">
        <v>17</v>
      </c>
      <c r="B24" s="176" t="s">
        <v>468</v>
      </c>
      <c r="C24" s="179" t="s">
        <v>500</v>
      </c>
      <c r="F24" s="351">
        <v>641902780</v>
      </c>
      <c r="G24" s="351" t="s">
        <v>433</v>
      </c>
      <c r="H24" s="351">
        <v>1</v>
      </c>
      <c r="I24" s="351">
        <v>2</v>
      </c>
      <c r="J24" s="351">
        <v>6</v>
      </c>
      <c r="K24" s="351"/>
      <c r="L24" s="163">
        <v>0</v>
      </c>
      <c r="M24" s="164"/>
      <c r="N24" s="157">
        <v>73.5</v>
      </c>
    </row>
    <row r="25" spans="1:15" x14ac:dyDescent="0.45">
      <c r="A25" s="158">
        <v>18</v>
      </c>
      <c r="B25" s="349" t="s">
        <v>469</v>
      </c>
      <c r="C25" s="179" t="s">
        <v>356</v>
      </c>
      <c r="D25" s="171"/>
      <c r="E25" s="157" t="s">
        <v>325</v>
      </c>
      <c r="F25" s="351">
        <v>671801140</v>
      </c>
      <c r="G25" s="351" t="s">
        <v>434</v>
      </c>
      <c r="H25" s="351">
        <v>1</v>
      </c>
      <c r="I25" s="351">
        <v>1</v>
      </c>
      <c r="J25" s="351">
        <v>1</v>
      </c>
      <c r="K25" s="351"/>
      <c r="L25" s="163">
        <v>119952</v>
      </c>
      <c r="M25" s="164"/>
      <c r="N25" s="157">
        <v>73.5</v>
      </c>
      <c r="O25" s="172"/>
    </row>
    <row r="26" spans="1:15" x14ac:dyDescent="0.45">
      <c r="A26" s="158">
        <v>19</v>
      </c>
      <c r="B26" s="176" t="s">
        <v>471</v>
      </c>
      <c r="C26" s="179" t="s">
        <v>470</v>
      </c>
      <c r="D26" s="171"/>
      <c r="E26" s="157"/>
      <c r="F26" s="351">
        <v>655501561</v>
      </c>
      <c r="G26" s="351" t="s">
        <v>435</v>
      </c>
      <c r="H26" s="351">
        <v>1</v>
      </c>
      <c r="I26" s="351">
        <v>1</v>
      </c>
      <c r="J26" s="351">
        <v>1</v>
      </c>
      <c r="K26" s="351"/>
      <c r="L26" s="163">
        <v>2953.23</v>
      </c>
      <c r="M26" s="164"/>
      <c r="N26" s="157">
        <v>73.5</v>
      </c>
      <c r="O26" s="172"/>
    </row>
    <row r="27" spans="1:15" x14ac:dyDescent="0.45">
      <c r="A27" s="158">
        <v>20</v>
      </c>
      <c r="B27" s="176" t="s">
        <v>472</v>
      </c>
      <c r="C27" s="179" t="s">
        <v>501</v>
      </c>
      <c r="D27" s="171"/>
      <c r="E27" s="157"/>
      <c r="F27" s="351">
        <v>0</v>
      </c>
      <c r="G27" s="351" t="s">
        <v>436</v>
      </c>
      <c r="H27" s="351">
        <v>1</v>
      </c>
      <c r="I27" s="351">
        <v>2</v>
      </c>
      <c r="J27" s="351">
        <v>1</v>
      </c>
      <c r="K27" s="351"/>
      <c r="L27" s="163">
        <v>0</v>
      </c>
      <c r="M27" s="164"/>
      <c r="N27" s="157">
        <v>73.5</v>
      </c>
      <c r="O27" s="172"/>
    </row>
    <row r="28" spans="1:15" x14ac:dyDescent="0.45">
      <c r="A28" s="158">
        <v>21</v>
      </c>
      <c r="B28" s="176" t="s">
        <v>473</v>
      </c>
      <c r="C28" s="179" t="s">
        <v>502</v>
      </c>
      <c r="D28" s="171"/>
      <c r="E28" s="157"/>
      <c r="F28" s="350" t="s">
        <v>519</v>
      </c>
      <c r="G28" s="350" t="s">
        <v>431</v>
      </c>
      <c r="H28" s="350">
        <v>1</v>
      </c>
      <c r="I28" s="350">
        <v>3</v>
      </c>
      <c r="J28" s="350">
        <v>3</v>
      </c>
      <c r="N28" s="157">
        <v>73.5</v>
      </c>
      <c r="O28" s="157"/>
    </row>
    <row r="29" spans="1:15" x14ac:dyDescent="0.45">
      <c r="A29" s="158">
        <v>22</v>
      </c>
      <c r="B29" s="176" t="s">
        <v>474</v>
      </c>
      <c r="C29" s="179" t="s">
        <v>503</v>
      </c>
      <c r="D29" s="171" t="s">
        <v>331</v>
      </c>
      <c r="E29" s="161" t="s">
        <v>323</v>
      </c>
      <c r="F29" s="350" t="s">
        <v>392</v>
      </c>
      <c r="G29" s="350" t="s">
        <v>429</v>
      </c>
      <c r="H29" s="350">
        <v>1</v>
      </c>
      <c r="I29" s="350">
        <v>1</v>
      </c>
      <c r="J29" s="350">
        <v>11</v>
      </c>
      <c r="O29" s="157"/>
    </row>
    <row r="30" spans="1:15" x14ac:dyDescent="0.45">
      <c r="A30" s="158">
        <v>23</v>
      </c>
      <c r="B30" s="348" t="s">
        <v>475</v>
      </c>
      <c r="C30" s="179" t="s">
        <v>355</v>
      </c>
      <c r="D30" s="171"/>
      <c r="E30" s="157" t="s">
        <v>325</v>
      </c>
      <c r="F30" s="350" t="s">
        <v>394</v>
      </c>
      <c r="G30" s="350" t="s">
        <v>403</v>
      </c>
      <c r="H30" s="350">
        <v>1</v>
      </c>
      <c r="I30" s="350">
        <v>2</v>
      </c>
      <c r="J30" s="350">
        <v>5</v>
      </c>
      <c r="O30" s="172"/>
    </row>
    <row r="31" spans="1:15" x14ac:dyDescent="0.45">
      <c r="A31" s="158">
        <v>24</v>
      </c>
      <c r="B31" s="176" t="s">
        <v>476</v>
      </c>
      <c r="C31" s="179" t="s">
        <v>504</v>
      </c>
      <c r="D31" s="171"/>
      <c r="E31" s="157"/>
      <c r="O31" s="172"/>
    </row>
    <row r="32" spans="1:15" x14ac:dyDescent="0.45">
      <c r="A32" s="158">
        <v>25</v>
      </c>
      <c r="B32" s="176" t="s">
        <v>477</v>
      </c>
      <c r="C32" s="179" t="s">
        <v>505</v>
      </c>
      <c r="D32" s="171"/>
      <c r="E32" s="157"/>
      <c r="F32" s="95" t="s">
        <v>520</v>
      </c>
      <c r="G32" s="95" t="s">
        <v>438</v>
      </c>
      <c r="H32" s="95">
        <v>1</v>
      </c>
      <c r="I32" s="95">
        <v>1</v>
      </c>
      <c r="J32" s="95">
        <v>1.5</v>
      </c>
      <c r="L32" s="95">
        <v>983.01</v>
      </c>
      <c r="M32" s="164">
        <v>700</v>
      </c>
      <c r="N32" s="157">
        <v>73.5</v>
      </c>
      <c r="O32" s="157"/>
    </row>
    <row r="33" spans="1:15" x14ac:dyDescent="0.45">
      <c r="A33" s="158">
        <v>26</v>
      </c>
      <c r="B33" s="176" t="s">
        <v>478</v>
      </c>
      <c r="C33" s="179" t="s">
        <v>506</v>
      </c>
      <c r="F33" s="95" t="s">
        <v>521</v>
      </c>
      <c r="G33" s="95" t="s">
        <v>439</v>
      </c>
      <c r="H33" s="95">
        <v>1</v>
      </c>
      <c r="I33" s="95">
        <v>4</v>
      </c>
      <c r="J33" s="95">
        <v>1.5</v>
      </c>
      <c r="L33" s="95">
        <v>132.07</v>
      </c>
      <c r="M33" s="164">
        <v>300</v>
      </c>
      <c r="N33" s="157">
        <v>73.5</v>
      </c>
      <c r="O33" s="157"/>
    </row>
    <row r="34" spans="1:15" x14ac:dyDescent="0.45">
      <c r="A34" s="158">
        <v>27</v>
      </c>
      <c r="B34" s="176" t="s">
        <v>479</v>
      </c>
      <c r="C34" s="179" t="s">
        <v>363</v>
      </c>
      <c r="O34" s="172"/>
    </row>
    <row r="35" spans="1:15" x14ac:dyDescent="0.45">
      <c r="A35" s="158">
        <v>28</v>
      </c>
      <c r="B35" s="348" t="s">
        <v>480</v>
      </c>
      <c r="C35" s="179" t="s">
        <v>358</v>
      </c>
      <c r="D35" s="171" t="s">
        <v>332</v>
      </c>
      <c r="E35" s="161" t="s">
        <v>323</v>
      </c>
      <c r="F35" s="95" t="s">
        <v>522</v>
      </c>
      <c r="G35" s="95" t="s">
        <v>440</v>
      </c>
      <c r="H35" s="95">
        <v>1</v>
      </c>
      <c r="I35" s="95">
        <v>1</v>
      </c>
      <c r="J35" s="95">
        <v>1.5</v>
      </c>
      <c r="L35" s="95">
        <v>3703.23</v>
      </c>
      <c r="M35" s="164">
        <v>3656</v>
      </c>
      <c r="N35" s="157">
        <v>73.5</v>
      </c>
      <c r="O35" s="172"/>
    </row>
    <row r="36" spans="1:15" x14ac:dyDescent="0.45">
      <c r="A36" s="158">
        <v>29</v>
      </c>
      <c r="B36" s="176" t="s">
        <v>481</v>
      </c>
      <c r="C36" s="179" t="s">
        <v>507</v>
      </c>
      <c r="D36" s="171"/>
      <c r="E36" s="157" t="s">
        <v>325</v>
      </c>
      <c r="F36" s="95" t="s">
        <v>398</v>
      </c>
      <c r="G36" s="95" t="s">
        <v>405</v>
      </c>
      <c r="H36" s="95">
        <v>1</v>
      </c>
      <c r="I36" s="95">
        <v>1</v>
      </c>
      <c r="J36" s="95">
        <v>5</v>
      </c>
      <c r="L36" s="95">
        <v>53.63</v>
      </c>
      <c r="M36" s="164">
        <v>0</v>
      </c>
      <c r="N36" s="157">
        <v>73.5</v>
      </c>
      <c r="O36" s="157"/>
    </row>
    <row r="37" spans="1:15" x14ac:dyDescent="0.45">
      <c r="A37" s="158">
        <v>30</v>
      </c>
      <c r="B37" s="176" t="s">
        <v>482</v>
      </c>
      <c r="C37" s="179" t="s">
        <v>342</v>
      </c>
      <c r="D37" s="171"/>
      <c r="E37" s="157"/>
      <c r="O37" s="172"/>
    </row>
    <row r="38" spans="1:15" x14ac:dyDescent="0.45">
      <c r="A38" s="158">
        <v>31</v>
      </c>
      <c r="B38" s="176" t="s">
        <v>483</v>
      </c>
      <c r="C38" s="179" t="s">
        <v>508</v>
      </c>
      <c r="D38" s="171"/>
      <c r="E38" s="157"/>
      <c r="F38" s="95" t="s">
        <v>399</v>
      </c>
      <c r="G38" s="95" t="s">
        <v>406</v>
      </c>
      <c r="H38" s="95">
        <v>1</v>
      </c>
      <c r="I38" s="95">
        <v>1</v>
      </c>
      <c r="J38" s="95">
        <v>17</v>
      </c>
      <c r="L38" s="95">
        <v>3390</v>
      </c>
      <c r="M38" s="164">
        <v>14.61</v>
      </c>
      <c r="N38" s="157">
        <v>73.5</v>
      </c>
      <c r="O38" s="157"/>
    </row>
    <row r="39" spans="1:15" x14ac:dyDescent="0.45">
      <c r="A39" s="158">
        <v>32</v>
      </c>
      <c r="B39" s="176" t="s">
        <v>484</v>
      </c>
      <c r="C39" s="179" t="s">
        <v>344</v>
      </c>
      <c r="D39" s="171"/>
      <c r="E39" s="157"/>
      <c r="O39" s="172"/>
    </row>
    <row r="40" spans="1:15" x14ac:dyDescent="0.45">
      <c r="A40" s="158">
        <v>33</v>
      </c>
      <c r="B40" s="176" t="s">
        <v>485</v>
      </c>
      <c r="C40" s="179" t="s">
        <v>509</v>
      </c>
      <c r="D40" s="171"/>
      <c r="E40" s="157"/>
      <c r="F40" s="95" t="s">
        <v>400</v>
      </c>
      <c r="G40" s="95" t="s">
        <v>407</v>
      </c>
      <c r="H40" s="95">
        <v>1</v>
      </c>
      <c r="I40" s="95">
        <v>1</v>
      </c>
      <c r="J40" s="95">
        <v>1</v>
      </c>
      <c r="L40" s="95">
        <v>270.76</v>
      </c>
      <c r="M40" s="164">
        <v>861</v>
      </c>
      <c r="N40" s="157">
        <v>73.5</v>
      </c>
      <c r="O40" s="157"/>
    </row>
    <row r="41" spans="1:15" x14ac:dyDescent="0.45">
      <c r="A41" s="158">
        <v>34</v>
      </c>
      <c r="B41" s="176" t="s">
        <v>486</v>
      </c>
      <c r="C41" s="179" t="s">
        <v>510</v>
      </c>
      <c r="D41" s="171"/>
      <c r="E41" s="157"/>
      <c r="F41" s="161"/>
      <c r="G41" s="161"/>
      <c r="H41" s="161"/>
      <c r="I41" s="161"/>
      <c r="J41" s="161"/>
      <c r="K41" s="162"/>
      <c r="L41" s="163"/>
      <c r="M41" s="164"/>
      <c r="N41" s="157"/>
      <c r="O41" s="157"/>
    </row>
    <row r="42" spans="1:15" x14ac:dyDescent="0.45">
      <c r="A42" s="158">
        <v>35</v>
      </c>
      <c r="B42" s="176" t="s">
        <v>487</v>
      </c>
      <c r="C42" s="179" t="s">
        <v>511</v>
      </c>
      <c r="D42" s="171"/>
      <c r="E42" s="157"/>
      <c r="F42" s="161"/>
      <c r="G42" s="161"/>
      <c r="H42" s="161"/>
      <c r="I42" s="161"/>
      <c r="J42" s="161"/>
      <c r="K42" s="162"/>
      <c r="L42" s="163"/>
      <c r="M42" s="164"/>
      <c r="N42" s="157"/>
      <c r="O42" s="157"/>
    </row>
    <row r="43" spans="1:15" x14ac:dyDescent="0.45">
      <c r="A43" s="158">
        <v>36</v>
      </c>
      <c r="B43" s="177" t="s">
        <v>493</v>
      </c>
      <c r="C43" s="179" t="s">
        <v>336</v>
      </c>
      <c r="D43" s="171"/>
      <c r="E43" s="157"/>
      <c r="F43" s="161"/>
      <c r="G43" s="161"/>
      <c r="H43" s="161"/>
      <c r="I43" s="161"/>
      <c r="J43" s="161"/>
      <c r="K43" s="162"/>
      <c r="L43" s="163"/>
      <c r="M43" s="164"/>
      <c r="N43" s="157"/>
      <c r="O43" s="157"/>
    </row>
    <row r="44" spans="1:15" x14ac:dyDescent="0.45">
      <c r="A44" s="158">
        <v>37</v>
      </c>
      <c r="B44" s="176" t="s">
        <v>488</v>
      </c>
      <c r="C44" s="179" t="s">
        <v>512</v>
      </c>
      <c r="D44" s="171"/>
      <c r="E44" s="157"/>
      <c r="F44" s="161"/>
      <c r="G44" s="161"/>
      <c r="H44" s="161"/>
      <c r="I44" s="161"/>
      <c r="J44" s="161"/>
      <c r="K44" s="162"/>
      <c r="L44" s="163"/>
      <c r="M44" s="164"/>
      <c r="N44" s="157"/>
      <c r="O44" s="157"/>
    </row>
    <row r="45" spans="1:15" x14ac:dyDescent="0.45">
      <c r="A45" s="158">
        <v>38</v>
      </c>
      <c r="B45" s="176" t="s">
        <v>489</v>
      </c>
      <c r="C45" s="179" t="s">
        <v>513</v>
      </c>
      <c r="D45" s="171"/>
      <c r="E45" s="157"/>
      <c r="F45" s="161"/>
      <c r="G45" s="161"/>
      <c r="H45" s="161"/>
      <c r="I45" s="161"/>
      <c r="J45" s="161"/>
      <c r="K45" s="162"/>
      <c r="L45" s="163"/>
      <c r="M45" s="164"/>
      <c r="N45" s="157"/>
      <c r="O45" s="157"/>
    </row>
    <row r="46" spans="1:15" x14ac:dyDescent="0.45">
      <c r="A46" s="158">
        <v>39</v>
      </c>
      <c r="B46" s="176" t="s">
        <v>490</v>
      </c>
      <c r="C46" s="179" t="s">
        <v>514</v>
      </c>
      <c r="D46" s="171"/>
      <c r="E46" s="157"/>
      <c r="F46" s="161"/>
      <c r="G46" s="161"/>
      <c r="H46" s="161"/>
      <c r="I46" s="161"/>
      <c r="J46" s="161"/>
      <c r="K46" s="162"/>
      <c r="L46" s="163"/>
      <c r="M46" s="164"/>
      <c r="N46" s="157"/>
      <c r="O46" s="157"/>
    </row>
    <row r="47" spans="1:15" x14ac:dyDescent="0.45">
      <c r="A47" s="158">
        <v>40</v>
      </c>
      <c r="B47" s="176" t="s">
        <v>491</v>
      </c>
      <c r="C47" s="180" t="s">
        <v>515</v>
      </c>
      <c r="D47" s="171"/>
      <c r="E47" s="157"/>
      <c r="F47" s="161"/>
      <c r="G47" s="161"/>
      <c r="H47" s="161"/>
      <c r="I47" s="161"/>
      <c r="J47" s="161"/>
      <c r="K47" s="162"/>
      <c r="L47" s="163"/>
      <c r="M47" s="164"/>
      <c r="N47" s="157"/>
      <c r="O47" s="157"/>
    </row>
    <row r="48" spans="1:15" x14ac:dyDescent="0.45">
      <c r="A48" s="158">
        <v>41</v>
      </c>
      <c r="B48" s="157"/>
      <c r="C48" s="157"/>
      <c r="D48" s="171"/>
      <c r="E48" s="157"/>
      <c r="F48" s="161"/>
      <c r="G48" s="161"/>
      <c r="H48" s="161"/>
      <c r="I48" s="161"/>
      <c r="J48" s="161"/>
      <c r="K48" s="162"/>
      <c r="L48" s="163"/>
      <c r="M48" s="164"/>
      <c r="N48" s="157"/>
      <c r="O48" s="157"/>
    </row>
    <row r="49" spans="1:15" x14ac:dyDescent="0.45">
      <c r="A49" s="158">
        <v>42</v>
      </c>
      <c r="B49" s="157"/>
      <c r="C49" s="157"/>
      <c r="D49" s="171"/>
      <c r="E49" s="157"/>
      <c r="F49" s="161">
        <v>0</v>
      </c>
      <c r="G49" s="161">
        <v>0</v>
      </c>
      <c r="H49" s="161">
        <v>0</v>
      </c>
      <c r="I49" s="161">
        <v>0</v>
      </c>
      <c r="J49" s="161">
        <v>0</v>
      </c>
      <c r="K49" s="162">
        <v>0</v>
      </c>
      <c r="L49" s="163">
        <v>0</v>
      </c>
      <c r="M49" s="164">
        <v>0</v>
      </c>
      <c r="N49" s="157">
        <v>73.5</v>
      </c>
      <c r="O49" s="157"/>
    </row>
    <row r="50" spans="1:15" x14ac:dyDescent="0.45">
      <c r="A50" s="158">
        <v>43</v>
      </c>
      <c r="B50" s="157"/>
      <c r="C50" s="157"/>
      <c r="D50" s="157"/>
      <c r="E50" s="157"/>
      <c r="F50" s="161">
        <v>0</v>
      </c>
      <c r="G50" s="161">
        <v>0</v>
      </c>
      <c r="H50" s="161">
        <v>0</v>
      </c>
      <c r="I50" s="161">
        <v>0</v>
      </c>
      <c r="J50" s="161">
        <v>0</v>
      </c>
      <c r="K50" s="162">
        <v>0</v>
      </c>
      <c r="L50" s="163">
        <v>0</v>
      </c>
      <c r="M50" s="164">
        <v>0</v>
      </c>
      <c r="N50" s="157">
        <v>73.5</v>
      </c>
      <c r="O50" s="157"/>
    </row>
    <row r="51" spans="1:15" x14ac:dyDescent="0.45">
      <c r="A51" s="158">
        <v>44</v>
      </c>
      <c r="B51" s="157"/>
      <c r="C51" s="157"/>
      <c r="D51" s="157"/>
      <c r="E51" s="157"/>
      <c r="F51" s="161">
        <v>0</v>
      </c>
      <c r="G51" s="161">
        <v>0</v>
      </c>
      <c r="H51" s="161">
        <v>0</v>
      </c>
      <c r="I51" s="161">
        <v>0</v>
      </c>
      <c r="J51" s="161">
        <v>0</v>
      </c>
      <c r="K51" s="162">
        <v>0</v>
      </c>
      <c r="L51" s="163">
        <v>0</v>
      </c>
      <c r="M51" s="164">
        <v>0</v>
      </c>
      <c r="N51" s="157">
        <v>73.5</v>
      </c>
      <c r="O51" s="157"/>
    </row>
    <row r="52" spans="1:15" x14ac:dyDescent="0.45">
      <c r="A52" s="158">
        <v>45</v>
      </c>
      <c r="B52" s="157"/>
      <c r="C52" s="157"/>
      <c r="D52" s="157"/>
      <c r="E52" s="157"/>
      <c r="F52" s="161">
        <v>0</v>
      </c>
      <c r="G52" s="161">
        <v>0</v>
      </c>
      <c r="H52" s="161">
        <v>0</v>
      </c>
      <c r="I52" s="161">
        <v>0</v>
      </c>
      <c r="J52" s="161">
        <v>0</v>
      </c>
      <c r="K52" s="162">
        <v>0</v>
      </c>
      <c r="L52" s="163">
        <v>0</v>
      </c>
      <c r="M52" s="164">
        <v>0</v>
      </c>
      <c r="N52" s="157">
        <v>73.5</v>
      </c>
      <c r="O52" s="157"/>
    </row>
    <row r="53" spans="1:15" x14ac:dyDescent="0.45">
      <c r="A53" s="158">
        <v>46</v>
      </c>
      <c r="B53" s="157"/>
      <c r="C53" s="157"/>
      <c r="D53" s="157"/>
      <c r="E53" s="157"/>
      <c r="F53" s="161">
        <v>0</v>
      </c>
      <c r="G53" s="161">
        <v>0</v>
      </c>
      <c r="H53" s="161">
        <v>0</v>
      </c>
      <c r="I53" s="161">
        <v>0</v>
      </c>
      <c r="J53" s="161">
        <v>0</v>
      </c>
      <c r="K53" s="162">
        <v>0</v>
      </c>
      <c r="L53" s="163">
        <v>0</v>
      </c>
      <c r="M53" s="164">
        <v>0</v>
      </c>
      <c r="N53" s="157">
        <v>73.5</v>
      </c>
      <c r="O53" s="157"/>
    </row>
    <row r="54" spans="1:15" x14ac:dyDescent="0.45">
      <c r="A54" s="158">
        <v>47</v>
      </c>
      <c r="B54" s="157"/>
      <c r="C54" s="157"/>
      <c r="D54" s="157"/>
      <c r="E54" s="157"/>
      <c r="F54" s="161">
        <v>0</v>
      </c>
      <c r="G54" s="161">
        <v>0</v>
      </c>
      <c r="H54" s="161">
        <v>0</v>
      </c>
      <c r="I54" s="161">
        <v>0</v>
      </c>
      <c r="J54" s="161">
        <v>0</v>
      </c>
      <c r="K54" s="162">
        <v>0</v>
      </c>
      <c r="L54" s="163">
        <v>0</v>
      </c>
      <c r="M54" s="164">
        <v>0</v>
      </c>
      <c r="N54" s="157">
        <v>73.5</v>
      </c>
      <c r="O54" s="157"/>
    </row>
    <row r="55" spans="1:15" x14ac:dyDescent="0.45">
      <c r="A55" s="158">
        <v>48</v>
      </c>
      <c r="B55" s="157"/>
      <c r="C55" s="157"/>
      <c r="D55" s="157"/>
      <c r="E55" s="157"/>
      <c r="F55" s="161">
        <v>0</v>
      </c>
      <c r="G55" s="161">
        <v>0</v>
      </c>
      <c r="H55" s="161">
        <v>0</v>
      </c>
      <c r="I55" s="161">
        <v>0</v>
      </c>
      <c r="J55" s="161">
        <v>0</v>
      </c>
      <c r="K55" s="162">
        <v>0</v>
      </c>
      <c r="L55" s="163">
        <v>0</v>
      </c>
      <c r="M55" s="164">
        <v>0</v>
      </c>
      <c r="N55" s="157">
        <v>73.5</v>
      </c>
      <c r="O55" s="157"/>
    </row>
    <row r="56" spans="1:15" x14ac:dyDescent="0.45">
      <c r="A56" s="158">
        <v>49</v>
      </c>
      <c r="B56" s="157"/>
      <c r="C56" s="157"/>
      <c r="D56" s="157"/>
      <c r="E56" s="157"/>
      <c r="F56" s="161">
        <v>0</v>
      </c>
      <c r="G56" s="161">
        <v>0</v>
      </c>
      <c r="H56" s="161">
        <v>0</v>
      </c>
      <c r="I56" s="161">
        <v>0</v>
      </c>
      <c r="J56" s="161">
        <v>0</v>
      </c>
      <c r="K56" s="162">
        <v>0</v>
      </c>
      <c r="L56" s="163">
        <v>0</v>
      </c>
      <c r="M56" s="164">
        <v>0</v>
      </c>
      <c r="N56" s="157">
        <v>73.5</v>
      </c>
      <c r="O56" s="157"/>
    </row>
    <row r="57" spans="1:15" x14ac:dyDescent="0.45">
      <c r="A57" s="158">
        <v>50</v>
      </c>
      <c r="B57" s="157"/>
      <c r="C57" s="157"/>
      <c r="D57" s="157"/>
      <c r="E57" s="157"/>
      <c r="F57" s="161">
        <v>0</v>
      </c>
      <c r="G57" s="161">
        <v>0</v>
      </c>
      <c r="H57" s="161">
        <v>0</v>
      </c>
      <c r="I57" s="161">
        <v>0</v>
      </c>
      <c r="J57" s="161">
        <v>0</v>
      </c>
      <c r="K57" s="162">
        <v>0</v>
      </c>
      <c r="L57" s="163">
        <v>0</v>
      </c>
      <c r="M57" s="164">
        <v>0</v>
      </c>
      <c r="N57" s="157">
        <v>73.5</v>
      </c>
      <c r="O57" s="157"/>
    </row>
    <row r="58" spans="1:15" x14ac:dyDescent="0.45">
      <c r="D58" s="157"/>
      <c r="E58" s="157"/>
      <c r="F58" s="161">
        <v>0</v>
      </c>
      <c r="G58" s="161">
        <v>0</v>
      </c>
      <c r="H58" s="161">
        <v>0</v>
      </c>
      <c r="I58" s="161">
        <v>0</v>
      </c>
      <c r="J58" s="161">
        <v>0</v>
      </c>
      <c r="K58" s="162">
        <v>0</v>
      </c>
      <c r="L58" s="163">
        <v>0</v>
      </c>
      <c r="M58" s="164">
        <v>0</v>
      </c>
      <c r="N58" s="157">
        <v>73.5</v>
      </c>
      <c r="O58" s="157"/>
    </row>
    <row r="59" spans="1:15" x14ac:dyDescent="0.45">
      <c r="D59" s="157"/>
      <c r="E59" s="157"/>
      <c r="F59" s="161">
        <v>0</v>
      </c>
      <c r="G59" s="161">
        <v>0</v>
      </c>
      <c r="H59" s="161">
        <v>0</v>
      </c>
      <c r="I59" s="161">
        <v>0</v>
      </c>
      <c r="J59" s="161">
        <v>0</v>
      </c>
      <c r="K59" s="162">
        <v>0</v>
      </c>
      <c r="L59" s="163">
        <v>0</v>
      </c>
      <c r="M59" s="164">
        <v>0</v>
      </c>
      <c r="N59" s="157">
        <v>73.5</v>
      </c>
      <c r="O59" s="157"/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3"/>
  <sheetViews>
    <sheetView topLeftCell="C20" workbookViewId="0">
      <selection activeCell="L29" sqref="L29:N29"/>
    </sheetView>
  </sheetViews>
  <sheetFormatPr defaultColWidth="7.4140625" defaultRowHeight="16" x14ac:dyDescent="0.45"/>
  <cols>
    <col min="1" max="1" width="7.4140625" style="3" customWidth="1"/>
    <col min="2" max="2" width="11.9140625" style="3" customWidth="1"/>
    <col min="3" max="3" width="7.1640625" style="3" customWidth="1"/>
    <col min="4" max="4" width="5.08203125" style="3" customWidth="1"/>
    <col min="5" max="5" width="9.6640625" style="3" customWidth="1"/>
    <col min="6" max="6" width="3.6640625" style="3" customWidth="1"/>
    <col min="7" max="7" width="5.9140625" style="3" customWidth="1"/>
    <col min="8" max="8" width="3.9140625" style="3" customWidth="1"/>
    <col min="9" max="9" width="3" style="3" customWidth="1"/>
    <col min="10" max="10" width="6.6640625" style="3" customWidth="1"/>
    <col min="11" max="11" width="6.5" style="3" customWidth="1"/>
    <col min="12" max="12" width="4.6640625" style="3" customWidth="1"/>
    <col min="13" max="13" width="6.6640625" style="3" customWidth="1"/>
    <col min="14" max="14" width="9.5" style="3" customWidth="1"/>
    <col min="15" max="15" width="4.5" style="3" customWidth="1"/>
    <col min="16" max="16" width="2.9140625" style="3" customWidth="1"/>
    <col min="17" max="18" width="4.5" style="3" customWidth="1"/>
    <col min="19" max="19" width="3.1640625" style="3" customWidth="1"/>
    <col min="20" max="20" width="3" style="3" customWidth="1"/>
    <col min="21" max="21" width="5.58203125" style="3" customWidth="1"/>
    <col min="22" max="22" width="8.9140625" style="3" customWidth="1"/>
    <col min="23" max="23" width="6.08203125" style="3" customWidth="1"/>
    <col min="24" max="25" width="6.4140625" style="3" customWidth="1"/>
    <col min="26" max="26" width="7" style="3" customWidth="1"/>
    <col min="27" max="27" width="7.6640625" style="3" customWidth="1"/>
    <col min="28" max="28" width="5.58203125" style="3" customWidth="1"/>
    <col min="29" max="29" width="5.1640625" style="3" customWidth="1"/>
    <col min="30" max="30" width="6.5" style="3" customWidth="1"/>
    <col min="31" max="31" width="6.6640625" style="3" customWidth="1"/>
    <col min="32" max="33" width="4.6640625" style="3" customWidth="1"/>
    <col min="34" max="16384" width="7.4140625" style="3"/>
  </cols>
  <sheetData>
    <row r="1" spans="1:28" ht="19.5" customHeight="1" x14ac:dyDescent="0.45">
      <c r="A1" s="3" t="s">
        <v>97</v>
      </c>
      <c r="N1" s="3" t="s">
        <v>195</v>
      </c>
      <c r="Y1" s="3" t="s">
        <v>98</v>
      </c>
    </row>
    <row r="2" spans="1:28" ht="18.75" customHeight="1" x14ac:dyDescent="0.45">
      <c r="A2" s="193" t="s">
        <v>0</v>
      </c>
      <c r="B2" s="194"/>
      <c r="C2" s="187" t="s">
        <v>66</v>
      </c>
      <c r="D2" s="187" t="s">
        <v>67</v>
      </c>
      <c r="E2" s="187">
        <v>0</v>
      </c>
      <c r="F2" s="187">
        <v>2</v>
      </c>
      <c r="G2" s="199" t="s">
        <v>64</v>
      </c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1"/>
      <c r="T2" s="181" t="s">
        <v>62</v>
      </c>
      <c r="U2" s="192"/>
      <c r="V2" s="192"/>
      <c r="W2" s="192"/>
      <c r="X2" s="192"/>
      <c r="Y2" s="192"/>
      <c r="Z2" s="182"/>
    </row>
    <row r="3" spans="1:28" ht="15" customHeight="1" x14ac:dyDescent="0.45">
      <c r="A3" s="195"/>
      <c r="B3" s="196"/>
      <c r="C3" s="187"/>
      <c r="D3" s="187"/>
      <c r="E3" s="187"/>
      <c r="F3" s="187"/>
      <c r="G3" s="327"/>
      <c r="H3" s="328"/>
      <c r="I3" s="328"/>
      <c r="J3" s="328"/>
      <c r="K3" s="328"/>
      <c r="L3" s="328"/>
      <c r="M3" s="328"/>
      <c r="N3" s="328"/>
      <c r="O3" s="328"/>
      <c r="P3" s="328"/>
      <c r="Q3" s="328"/>
      <c r="R3" s="328"/>
      <c r="S3" s="329"/>
      <c r="T3" s="193" t="s">
        <v>1</v>
      </c>
      <c r="U3" s="194"/>
      <c r="V3" s="187" t="s">
        <v>165</v>
      </c>
      <c r="W3" s="187"/>
      <c r="X3" s="187"/>
      <c r="Y3" s="187"/>
      <c r="Z3" s="187"/>
    </row>
    <row r="4" spans="1:28" ht="20.149999999999999" customHeight="1" x14ac:dyDescent="0.45">
      <c r="A4" s="197" t="s">
        <v>107</v>
      </c>
      <c r="B4" s="198"/>
      <c r="C4" s="181">
        <v>123456</v>
      </c>
      <c r="D4" s="192"/>
      <c r="E4" s="192"/>
      <c r="F4" s="182"/>
      <c r="G4" s="187" t="s">
        <v>39</v>
      </c>
      <c r="H4" s="187"/>
      <c r="I4" s="187"/>
      <c r="J4" s="187"/>
      <c r="K4" s="187"/>
      <c r="L4" s="326" t="s">
        <v>164</v>
      </c>
      <c r="M4" s="326"/>
      <c r="N4" s="326"/>
      <c r="O4" s="326"/>
      <c r="P4" s="326"/>
      <c r="Q4" s="326"/>
      <c r="R4" s="326"/>
      <c r="S4" s="326"/>
      <c r="T4" s="195"/>
      <c r="U4" s="196"/>
      <c r="V4" s="187"/>
      <c r="W4" s="187"/>
      <c r="X4" s="187"/>
      <c r="Y4" s="187"/>
      <c r="Z4" s="187"/>
    </row>
    <row r="5" spans="1:28" ht="20.149999999999999" customHeight="1" x14ac:dyDescent="0.45">
      <c r="A5" s="181" t="s">
        <v>68</v>
      </c>
      <c r="B5" s="182"/>
      <c r="C5" s="181" t="s">
        <v>80</v>
      </c>
      <c r="D5" s="192"/>
      <c r="E5" s="192"/>
      <c r="F5" s="182"/>
      <c r="G5" s="187" t="s">
        <v>82</v>
      </c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7"/>
      <c r="T5" s="193" t="s">
        <v>2</v>
      </c>
      <c r="U5" s="194"/>
      <c r="V5" s="187" t="s">
        <v>79</v>
      </c>
      <c r="W5" s="187"/>
      <c r="X5" s="187"/>
      <c r="Y5" s="187"/>
      <c r="Z5" s="187"/>
    </row>
    <row r="6" spans="1:28" ht="18.75" customHeight="1" x14ac:dyDescent="0.45">
      <c r="A6" s="181" t="s">
        <v>3</v>
      </c>
      <c r="B6" s="182"/>
      <c r="C6" s="181" t="s">
        <v>196</v>
      </c>
      <c r="D6" s="192"/>
      <c r="E6" s="192"/>
      <c r="F6" s="182"/>
      <c r="G6" s="206"/>
      <c r="H6" s="206"/>
      <c r="I6" s="206"/>
      <c r="J6" s="206"/>
      <c r="K6" s="206"/>
      <c r="L6" s="67" t="s">
        <v>56</v>
      </c>
      <c r="M6" s="187"/>
      <c r="N6" s="187"/>
      <c r="O6" s="187"/>
      <c r="P6" s="187"/>
      <c r="Q6" s="187"/>
      <c r="R6" s="187"/>
      <c r="S6" s="187"/>
      <c r="T6" s="195"/>
      <c r="U6" s="196"/>
      <c r="V6" s="187"/>
      <c r="W6" s="187"/>
      <c r="X6" s="187"/>
      <c r="Y6" s="187"/>
      <c r="Z6" s="187"/>
    </row>
    <row r="7" spans="1:28" ht="21" customHeight="1" x14ac:dyDescent="0.45">
      <c r="A7" s="193" t="s">
        <v>69</v>
      </c>
      <c r="B7" s="225"/>
      <c r="C7" s="225"/>
      <c r="D7" s="225"/>
      <c r="E7" s="225"/>
      <c r="F7" s="194"/>
      <c r="G7" s="219" t="s">
        <v>40</v>
      </c>
      <c r="H7" s="220"/>
      <c r="I7" s="221"/>
      <c r="J7" s="217" t="s">
        <v>43</v>
      </c>
      <c r="K7" s="217" t="s">
        <v>55</v>
      </c>
      <c r="L7" s="219" t="s">
        <v>57</v>
      </c>
      <c r="M7" s="221"/>
      <c r="N7" s="219" t="s">
        <v>58</v>
      </c>
      <c r="O7" s="221"/>
      <c r="P7" s="219" t="s">
        <v>108</v>
      </c>
      <c r="Q7" s="221"/>
      <c r="R7" s="219" t="s">
        <v>109</v>
      </c>
      <c r="S7" s="221"/>
      <c r="T7" s="215" t="s">
        <v>96</v>
      </c>
      <c r="U7" s="216"/>
      <c r="V7" s="284" t="s">
        <v>146</v>
      </c>
      <c r="W7" s="285"/>
      <c r="X7" s="286"/>
      <c r="Y7" s="219" t="s">
        <v>63</v>
      </c>
      <c r="Z7" s="221"/>
    </row>
    <row r="8" spans="1:28" ht="15" customHeight="1" x14ac:dyDescent="0.45">
      <c r="A8" s="195"/>
      <c r="B8" s="226"/>
      <c r="C8" s="226"/>
      <c r="D8" s="226"/>
      <c r="E8" s="226"/>
      <c r="F8" s="196"/>
      <c r="G8" s="222"/>
      <c r="H8" s="223"/>
      <c r="I8" s="224"/>
      <c r="J8" s="218"/>
      <c r="K8" s="218"/>
      <c r="L8" s="222"/>
      <c r="M8" s="224"/>
      <c r="N8" s="222"/>
      <c r="O8" s="224"/>
      <c r="P8" s="222"/>
      <c r="Q8" s="224"/>
      <c r="R8" s="222"/>
      <c r="S8" s="224"/>
      <c r="T8" s="215" t="s">
        <v>99</v>
      </c>
      <c r="U8" s="216"/>
      <c r="V8" s="287"/>
      <c r="W8" s="288"/>
      <c r="X8" s="289"/>
      <c r="Y8" s="222"/>
      <c r="Z8" s="224"/>
    </row>
    <row r="9" spans="1:28" ht="18" customHeight="1" x14ac:dyDescent="0.45">
      <c r="A9" s="193" t="s">
        <v>198</v>
      </c>
      <c r="B9" s="225"/>
      <c r="C9" s="225"/>
      <c r="D9" s="225"/>
      <c r="E9" s="225"/>
      <c r="F9" s="194"/>
      <c r="G9" s="193" t="s">
        <v>197</v>
      </c>
      <c r="H9" s="225"/>
      <c r="I9" s="194"/>
      <c r="J9" s="290" t="s">
        <v>199</v>
      </c>
      <c r="K9" s="234"/>
      <c r="L9" s="193"/>
      <c r="M9" s="194"/>
      <c r="N9" s="193"/>
      <c r="O9" s="194"/>
      <c r="P9" s="193"/>
      <c r="Q9" s="194"/>
      <c r="R9" s="193"/>
      <c r="S9" s="194"/>
      <c r="T9" s="207">
        <v>20120621</v>
      </c>
      <c r="U9" s="208"/>
      <c r="V9" s="193">
        <v>13</v>
      </c>
      <c r="W9" s="194"/>
      <c r="X9" s="234" t="s">
        <v>33</v>
      </c>
      <c r="Y9" s="209" t="s">
        <v>141</v>
      </c>
      <c r="Z9" s="210"/>
    </row>
    <row r="10" spans="1:28" ht="16.5" customHeight="1" x14ac:dyDescent="0.45">
      <c r="A10" s="195"/>
      <c r="B10" s="226"/>
      <c r="C10" s="226"/>
      <c r="D10" s="226"/>
      <c r="E10" s="226"/>
      <c r="F10" s="196"/>
      <c r="G10" s="195"/>
      <c r="H10" s="226"/>
      <c r="I10" s="196"/>
      <c r="J10" s="292"/>
      <c r="K10" s="236"/>
      <c r="L10" s="195"/>
      <c r="M10" s="196"/>
      <c r="N10" s="195"/>
      <c r="O10" s="196"/>
      <c r="P10" s="195"/>
      <c r="Q10" s="196"/>
      <c r="R10" s="195"/>
      <c r="S10" s="196"/>
      <c r="T10" s="207">
        <v>20120605</v>
      </c>
      <c r="U10" s="208"/>
      <c r="V10" s="195"/>
      <c r="W10" s="196"/>
      <c r="X10" s="236"/>
      <c r="Y10" s="211"/>
      <c r="Z10" s="212"/>
    </row>
    <row r="11" spans="1:28" ht="21.9" customHeight="1" x14ac:dyDescent="0.45">
      <c r="A11" s="181"/>
      <c r="B11" s="192"/>
      <c r="C11" s="192"/>
      <c r="D11" s="192"/>
      <c r="E11" s="192"/>
      <c r="F11" s="182"/>
      <c r="G11" s="181"/>
      <c r="H11" s="192"/>
      <c r="I11" s="182"/>
      <c r="J11" s="4"/>
      <c r="K11" s="4"/>
      <c r="L11" s="181"/>
      <c r="M11" s="182"/>
      <c r="N11" s="181"/>
      <c r="O11" s="182"/>
      <c r="P11" s="181"/>
      <c r="Q11" s="182"/>
      <c r="R11" s="181"/>
      <c r="S11" s="182"/>
      <c r="T11" s="181"/>
      <c r="U11" s="182"/>
      <c r="V11" s="181"/>
      <c r="W11" s="182"/>
      <c r="X11" s="67" t="s">
        <v>33</v>
      </c>
      <c r="Y11" s="211"/>
      <c r="Z11" s="212"/>
    </row>
    <row r="12" spans="1:28" ht="21.9" customHeight="1" x14ac:dyDescent="0.45">
      <c r="A12" s="181"/>
      <c r="B12" s="192"/>
      <c r="C12" s="192"/>
      <c r="D12" s="192"/>
      <c r="E12" s="192"/>
      <c r="F12" s="182"/>
      <c r="G12" s="181"/>
      <c r="H12" s="192"/>
      <c r="I12" s="182"/>
      <c r="J12" s="4"/>
      <c r="K12" s="4"/>
      <c r="L12" s="181"/>
      <c r="M12" s="182"/>
      <c r="N12" s="181"/>
      <c r="O12" s="182"/>
      <c r="P12" s="181"/>
      <c r="Q12" s="182"/>
      <c r="R12" s="181"/>
      <c r="S12" s="182"/>
      <c r="T12" s="181"/>
      <c r="U12" s="182"/>
      <c r="V12" s="181"/>
      <c r="W12" s="182"/>
      <c r="X12" s="67" t="s">
        <v>33</v>
      </c>
      <c r="Y12" s="213"/>
      <c r="Z12" s="214"/>
    </row>
    <row r="13" spans="1:28" ht="18" customHeight="1" x14ac:dyDescent="0.45">
      <c r="A13" s="181" t="s">
        <v>101</v>
      </c>
      <c r="B13" s="182"/>
      <c r="C13" s="23">
        <v>5</v>
      </c>
      <c r="D13" s="34" t="s">
        <v>33</v>
      </c>
      <c r="E13" s="267" t="s">
        <v>110</v>
      </c>
      <c r="F13" s="267"/>
      <c r="G13" s="187" t="s">
        <v>38</v>
      </c>
      <c r="H13" s="187"/>
      <c r="I13" s="187"/>
      <c r="J13" s="181" t="s">
        <v>111</v>
      </c>
      <c r="K13" s="182"/>
      <c r="L13" s="268"/>
      <c r="M13" s="297"/>
      <c r="N13" s="297"/>
      <c r="O13" s="297"/>
      <c r="P13" s="297"/>
      <c r="Q13" s="297"/>
      <c r="R13" s="297"/>
      <c r="S13" s="269"/>
      <c r="T13" s="219"/>
      <c r="U13" s="221"/>
      <c r="V13" s="219" t="s">
        <v>100</v>
      </c>
      <c r="W13" s="220"/>
      <c r="X13" s="221"/>
      <c r="Y13" s="263">
        <v>7</v>
      </c>
      <c r="Z13" s="264"/>
    </row>
    <row r="14" spans="1:28" ht="15.75" customHeight="1" x14ac:dyDescent="0.45">
      <c r="A14" s="181" t="s">
        <v>32</v>
      </c>
      <c r="B14" s="192"/>
      <c r="C14" s="192"/>
      <c r="D14" s="182"/>
      <c r="E14" s="267"/>
      <c r="F14" s="267"/>
      <c r="G14" s="187"/>
      <c r="H14" s="187"/>
      <c r="I14" s="187"/>
      <c r="J14" s="181" t="s">
        <v>44</v>
      </c>
      <c r="K14" s="182"/>
      <c r="L14" s="181"/>
      <c r="M14" s="192"/>
      <c r="N14" s="192"/>
      <c r="O14" s="192"/>
      <c r="P14" s="192"/>
      <c r="Q14" s="192"/>
      <c r="R14" s="192"/>
      <c r="S14" s="182"/>
      <c r="T14" s="222"/>
      <c r="U14" s="224"/>
      <c r="V14" s="222"/>
      <c r="W14" s="223"/>
      <c r="X14" s="224"/>
      <c r="Y14" s="265"/>
      <c r="Z14" s="266"/>
    </row>
    <row r="15" spans="1:28" ht="30" customHeight="1" x14ac:dyDescent="0.45">
      <c r="A15" s="217" t="s">
        <v>65</v>
      </c>
      <c r="B15" s="5" t="s">
        <v>4</v>
      </c>
      <c r="C15" s="27"/>
      <c r="D15" s="34" t="s">
        <v>34</v>
      </c>
      <c r="E15" s="17"/>
      <c r="F15" s="28" t="s">
        <v>37</v>
      </c>
      <c r="G15" s="1" t="s">
        <v>74</v>
      </c>
      <c r="H15" s="1"/>
      <c r="I15" s="28" t="s">
        <v>34</v>
      </c>
      <c r="J15" s="324" t="s">
        <v>73</v>
      </c>
      <c r="K15" s="325"/>
      <c r="L15" s="267" t="s">
        <v>102</v>
      </c>
      <c r="M15" s="267"/>
      <c r="N15" s="267"/>
      <c r="O15" s="232"/>
      <c r="P15" s="233"/>
      <c r="Q15" s="298"/>
      <c r="R15" s="233"/>
      <c r="S15" s="299" t="s">
        <v>94</v>
      </c>
      <c r="T15" s="300"/>
      <c r="U15" s="1" t="s">
        <v>95</v>
      </c>
      <c r="V15" s="1" t="s">
        <v>61</v>
      </c>
      <c r="W15" s="14"/>
      <c r="X15" s="48"/>
      <c r="Y15" s="1"/>
      <c r="Z15" s="1"/>
    </row>
    <row r="16" spans="1:28" ht="30" customHeight="1" x14ac:dyDescent="0.45">
      <c r="A16" s="314"/>
      <c r="B16" s="5" t="s">
        <v>5</v>
      </c>
      <c r="C16" s="6">
        <v>1</v>
      </c>
      <c r="D16" s="34" t="s">
        <v>34</v>
      </c>
      <c r="E16" s="17">
        <f>W17</f>
        <v>13080</v>
      </c>
      <c r="F16" s="28" t="s">
        <v>37</v>
      </c>
      <c r="G16" s="1" t="s">
        <v>74</v>
      </c>
      <c r="H16" s="4"/>
      <c r="I16" s="28" t="s">
        <v>34</v>
      </c>
      <c r="J16" s="232" t="s">
        <v>45</v>
      </c>
      <c r="K16" s="233"/>
      <c r="L16" s="267" t="s">
        <v>59</v>
      </c>
      <c r="M16" s="267"/>
      <c r="N16" s="267"/>
      <c r="O16" s="232" t="s">
        <v>112</v>
      </c>
      <c r="P16" s="233"/>
      <c r="Q16" s="298" t="s">
        <v>60</v>
      </c>
      <c r="R16" s="233"/>
      <c r="S16" s="299" t="s">
        <v>94</v>
      </c>
      <c r="T16" s="300"/>
      <c r="U16" s="1" t="s">
        <v>75</v>
      </c>
      <c r="V16" s="1" t="s">
        <v>113</v>
      </c>
      <c r="W16" s="47" t="s">
        <v>70</v>
      </c>
      <c r="X16" s="49" t="s">
        <v>129</v>
      </c>
      <c r="Y16" s="1" t="s">
        <v>108</v>
      </c>
      <c r="Z16" s="1" t="s">
        <v>109</v>
      </c>
      <c r="AA16" s="3" t="s">
        <v>78</v>
      </c>
      <c r="AB16" s="3" t="s">
        <v>60</v>
      </c>
    </row>
    <row r="17" spans="1:31" ht="17.25" customHeight="1" x14ac:dyDescent="0.45">
      <c r="A17" s="314"/>
      <c r="B17" s="68" t="s">
        <v>6</v>
      </c>
      <c r="C17" s="69"/>
      <c r="D17" s="7"/>
      <c r="E17" s="46">
        <f>SUM(W19:W20)</f>
        <v>3780</v>
      </c>
      <c r="F17" s="29" t="s">
        <v>37</v>
      </c>
      <c r="G17" s="193"/>
      <c r="H17" s="225"/>
      <c r="I17" s="194"/>
      <c r="J17" s="229" t="s">
        <v>230</v>
      </c>
      <c r="K17" s="231"/>
      <c r="L17" s="229" t="s">
        <v>143</v>
      </c>
      <c r="M17" s="231"/>
      <c r="N17" s="231"/>
      <c r="O17" s="229"/>
      <c r="P17" s="231"/>
      <c r="Q17" s="229">
        <f>ROUNDUP(AA17*AB17,-1)</f>
        <v>13080</v>
      </c>
      <c r="R17" s="231"/>
      <c r="S17" s="229">
        <v>1</v>
      </c>
      <c r="T17" s="230"/>
      <c r="U17" s="24">
        <v>1</v>
      </c>
      <c r="V17" s="50">
        <v>1</v>
      </c>
      <c r="W17" s="25">
        <f t="shared" ref="W17:W55" si="0">Q17*S17*U17*V17</f>
        <v>13080</v>
      </c>
      <c r="X17" s="50">
        <f>O17-Q17</f>
        <v>-13080</v>
      </c>
      <c r="Y17" s="25"/>
      <c r="Z17" s="50"/>
      <c r="AA17" s="52">
        <f>AC17+AD17*AE17</f>
        <v>180.779</v>
      </c>
      <c r="AB17" s="3">
        <v>72.3</v>
      </c>
      <c r="AC17" s="3">
        <v>151.37</v>
      </c>
      <c r="AD17" s="3">
        <v>98.03</v>
      </c>
      <c r="AE17" s="3">
        <v>0.3</v>
      </c>
    </row>
    <row r="18" spans="1:31" ht="17.25" customHeight="1" x14ac:dyDescent="0.45">
      <c r="A18" s="314"/>
      <c r="B18" s="8" t="s">
        <v>7</v>
      </c>
      <c r="C18" s="9"/>
      <c r="D18" s="10"/>
      <c r="E18" s="73">
        <f>W43</f>
        <v>19580</v>
      </c>
      <c r="F18" s="30" t="s">
        <v>37</v>
      </c>
      <c r="G18" s="195"/>
      <c r="H18" s="226"/>
      <c r="I18" s="226"/>
      <c r="J18" s="272" t="s">
        <v>179</v>
      </c>
      <c r="K18" s="282"/>
      <c r="L18" s="272" t="s">
        <v>180</v>
      </c>
      <c r="M18" s="282"/>
      <c r="N18" s="282"/>
      <c r="O18" s="272"/>
      <c r="P18" s="282"/>
      <c r="Q18" s="229">
        <f t="shared" ref="Q18:Q55" si="1">ROUNDUP(AA18*AB18,-1)</f>
        <v>41530</v>
      </c>
      <c r="R18" s="231"/>
      <c r="S18" s="272">
        <v>1</v>
      </c>
      <c r="T18" s="282"/>
      <c r="U18" s="51">
        <v>1</v>
      </c>
      <c r="V18" s="26">
        <v>6</v>
      </c>
      <c r="W18" s="26">
        <f t="shared" si="0"/>
        <v>249180</v>
      </c>
      <c r="X18" s="26"/>
      <c r="Y18" s="51"/>
      <c r="Z18" s="51"/>
      <c r="AA18" s="52">
        <f>AD18</f>
        <v>574.34162500000002</v>
      </c>
      <c r="AB18" s="3">
        <f>AB17</f>
        <v>72.3</v>
      </c>
      <c r="AC18" s="3">
        <v>412.75</v>
      </c>
      <c r="AD18" s="3">
        <f>AC18*1.15*1.1*1.1</f>
        <v>574.34162500000002</v>
      </c>
    </row>
    <row r="19" spans="1:31" ht="15.9" customHeight="1" x14ac:dyDescent="0.45">
      <c r="A19" s="234" t="s">
        <v>103</v>
      </c>
      <c r="B19" s="68" t="s">
        <v>104</v>
      </c>
      <c r="C19" s="69">
        <v>5</v>
      </c>
      <c r="D19" s="38" t="s">
        <v>33</v>
      </c>
      <c r="E19" s="46">
        <f>W18</f>
        <v>249180</v>
      </c>
      <c r="F19" s="33" t="s">
        <v>37</v>
      </c>
      <c r="G19" s="193"/>
      <c r="H19" s="225"/>
      <c r="I19" s="194"/>
      <c r="J19" s="272" t="s">
        <v>182</v>
      </c>
      <c r="K19" s="273"/>
      <c r="L19" s="272" t="s">
        <v>215</v>
      </c>
      <c r="M19" s="282"/>
      <c r="N19" s="273"/>
      <c r="O19" s="272"/>
      <c r="P19" s="273"/>
      <c r="Q19" s="227">
        <f t="shared" si="1"/>
        <v>3440</v>
      </c>
      <c r="R19" s="228"/>
      <c r="S19" s="272">
        <v>1</v>
      </c>
      <c r="T19" s="273"/>
      <c r="U19" s="51">
        <v>1</v>
      </c>
      <c r="V19" s="26">
        <v>1</v>
      </c>
      <c r="W19" s="26">
        <f t="shared" si="0"/>
        <v>3440</v>
      </c>
      <c r="X19" s="26"/>
      <c r="Y19" s="51"/>
      <c r="Z19" s="51"/>
      <c r="AA19" s="3">
        <v>47.51</v>
      </c>
      <c r="AB19" s="3">
        <f t="shared" ref="AB19:AB55" si="2">AB18</f>
        <v>72.3</v>
      </c>
      <c r="AC19" s="3" t="s">
        <v>231</v>
      </c>
    </row>
    <row r="20" spans="1:31" ht="18.75" customHeight="1" x14ac:dyDescent="0.45">
      <c r="A20" s="235"/>
      <c r="B20" s="311" t="s">
        <v>148</v>
      </c>
      <c r="C20" s="312"/>
      <c r="D20" s="313"/>
      <c r="E20" s="68"/>
      <c r="F20" s="33" t="s">
        <v>37</v>
      </c>
      <c r="G20" s="240"/>
      <c r="H20" s="239"/>
      <c r="I20" s="270"/>
      <c r="J20" s="272" t="s">
        <v>184</v>
      </c>
      <c r="K20" s="273"/>
      <c r="L20" s="272" t="s">
        <v>200</v>
      </c>
      <c r="M20" s="282"/>
      <c r="N20" s="273"/>
      <c r="O20" s="272"/>
      <c r="P20" s="273"/>
      <c r="Q20" s="227">
        <f t="shared" si="1"/>
        <v>340</v>
      </c>
      <c r="R20" s="228"/>
      <c r="S20" s="272">
        <v>1</v>
      </c>
      <c r="T20" s="273"/>
      <c r="U20" s="51">
        <v>1</v>
      </c>
      <c r="V20" s="26">
        <v>1</v>
      </c>
      <c r="W20" s="26">
        <f t="shared" si="0"/>
        <v>340</v>
      </c>
      <c r="X20" s="26"/>
      <c r="Y20" s="51"/>
      <c r="Z20" s="51"/>
      <c r="AA20" s="3">
        <v>4.6399999999999997</v>
      </c>
      <c r="AB20" s="3">
        <f t="shared" si="2"/>
        <v>72.3</v>
      </c>
      <c r="AC20" s="3" t="s">
        <v>232</v>
      </c>
    </row>
    <row r="21" spans="1:31" ht="15.9" customHeight="1" x14ac:dyDescent="0.45">
      <c r="A21" s="235"/>
      <c r="B21" s="55" t="s">
        <v>147</v>
      </c>
      <c r="C21" s="69"/>
      <c r="D21" s="38" t="s">
        <v>33</v>
      </c>
      <c r="E21" s="68"/>
      <c r="F21" s="33"/>
      <c r="G21" s="240"/>
      <c r="H21" s="239"/>
      <c r="I21" s="270"/>
      <c r="J21" s="272">
        <v>644900310</v>
      </c>
      <c r="K21" s="273"/>
      <c r="L21" s="272" t="s">
        <v>204</v>
      </c>
      <c r="M21" s="282"/>
      <c r="N21" s="273"/>
      <c r="O21" s="272">
        <v>108</v>
      </c>
      <c r="P21" s="273"/>
      <c r="Q21" s="227">
        <v>100</v>
      </c>
      <c r="R21" s="228"/>
      <c r="S21" s="272">
        <v>1</v>
      </c>
      <c r="T21" s="273"/>
      <c r="U21" s="51">
        <v>5</v>
      </c>
      <c r="V21" s="26">
        <v>10</v>
      </c>
      <c r="W21" s="26">
        <f t="shared" si="0"/>
        <v>5000</v>
      </c>
      <c r="X21" s="50">
        <f>O21-Q21</f>
        <v>8</v>
      </c>
      <c r="Y21" s="51"/>
      <c r="Z21" s="51"/>
      <c r="AB21" s="3">
        <f t="shared" si="2"/>
        <v>72.3</v>
      </c>
      <c r="AC21" s="3" t="s">
        <v>244</v>
      </c>
    </row>
    <row r="22" spans="1:31" ht="15.9" customHeight="1" x14ac:dyDescent="0.45">
      <c r="A22" s="235"/>
      <c r="B22" s="68" t="s">
        <v>132</v>
      </c>
      <c r="C22" s="69"/>
      <c r="D22" s="38" t="s">
        <v>33</v>
      </c>
      <c r="E22" s="68"/>
      <c r="F22" s="33" t="s">
        <v>37</v>
      </c>
      <c r="G22" s="240"/>
      <c r="H22" s="239"/>
      <c r="I22" s="270"/>
      <c r="J22" s="272">
        <v>641901220</v>
      </c>
      <c r="K22" s="273"/>
      <c r="L22" s="272" t="s">
        <v>205</v>
      </c>
      <c r="M22" s="282"/>
      <c r="N22" s="273"/>
      <c r="O22" s="272">
        <v>589</v>
      </c>
      <c r="P22" s="273"/>
      <c r="Q22" s="227">
        <v>550</v>
      </c>
      <c r="R22" s="228"/>
      <c r="S22" s="272">
        <v>1</v>
      </c>
      <c r="T22" s="273"/>
      <c r="U22" s="51">
        <v>3</v>
      </c>
      <c r="V22" s="26">
        <v>7</v>
      </c>
      <c r="W22" s="26">
        <f t="shared" si="0"/>
        <v>11550</v>
      </c>
      <c r="X22" s="50">
        <f>O22-Q22</f>
        <v>39</v>
      </c>
      <c r="Y22" s="51"/>
      <c r="Z22" s="51"/>
      <c r="AB22" s="3">
        <f t="shared" si="2"/>
        <v>72.3</v>
      </c>
      <c r="AC22" s="3" t="s">
        <v>245</v>
      </c>
    </row>
    <row r="23" spans="1:31" ht="15.9" customHeight="1" x14ac:dyDescent="0.45">
      <c r="A23" s="235"/>
      <c r="B23" s="68" t="s">
        <v>133</v>
      </c>
      <c r="C23" s="69"/>
      <c r="D23" s="38" t="s">
        <v>33</v>
      </c>
      <c r="E23" s="68"/>
      <c r="F23" s="33" t="s">
        <v>37</v>
      </c>
      <c r="G23" s="240"/>
      <c r="H23" s="239"/>
      <c r="I23" s="270"/>
      <c r="J23" s="272" t="s">
        <v>185</v>
      </c>
      <c r="K23" s="273"/>
      <c r="L23" s="272" t="s">
        <v>170</v>
      </c>
      <c r="M23" s="282"/>
      <c r="N23" s="273"/>
      <c r="O23" s="272"/>
      <c r="P23" s="273"/>
      <c r="Q23" s="227">
        <f t="shared" si="1"/>
        <v>1060</v>
      </c>
      <c r="R23" s="228"/>
      <c r="S23" s="272">
        <v>1</v>
      </c>
      <c r="T23" s="273"/>
      <c r="U23" s="51">
        <v>1</v>
      </c>
      <c r="V23" s="26">
        <v>3</v>
      </c>
      <c r="W23" s="26">
        <f t="shared" si="0"/>
        <v>3180</v>
      </c>
      <c r="X23" s="26"/>
      <c r="Y23" s="51"/>
      <c r="Z23" s="51"/>
      <c r="AA23" s="3">
        <v>14.65</v>
      </c>
      <c r="AB23" s="3">
        <f t="shared" si="2"/>
        <v>72.3</v>
      </c>
      <c r="AC23" s="3" t="s">
        <v>233</v>
      </c>
    </row>
    <row r="24" spans="1:31" ht="15.9" customHeight="1" x14ac:dyDescent="0.45">
      <c r="A24" s="235"/>
      <c r="B24" s="68" t="s">
        <v>134</v>
      </c>
      <c r="C24" s="69"/>
      <c r="D24" s="38" t="s">
        <v>33</v>
      </c>
      <c r="E24" s="68"/>
      <c r="F24" s="33" t="s">
        <v>37</v>
      </c>
      <c r="G24" s="240"/>
      <c r="H24" s="239"/>
      <c r="I24" s="270"/>
      <c r="J24" s="272" t="s">
        <v>207</v>
      </c>
      <c r="K24" s="273"/>
      <c r="L24" s="272" t="s">
        <v>206</v>
      </c>
      <c r="M24" s="282"/>
      <c r="N24" s="273"/>
      <c r="O24" s="272"/>
      <c r="P24" s="273"/>
      <c r="Q24" s="227">
        <f t="shared" si="1"/>
        <v>1020</v>
      </c>
      <c r="R24" s="228"/>
      <c r="S24" s="272">
        <v>1</v>
      </c>
      <c r="T24" s="273"/>
      <c r="U24" s="51">
        <v>1</v>
      </c>
      <c r="V24" s="26">
        <v>1</v>
      </c>
      <c r="W24" s="26">
        <f t="shared" si="0"/>
        <v>1020</v>
      </c>
      <c r="X24" s="26"/>
      <c r="Y24" s="51"/>
      <c r="Z24" s="51"/>
      <c r="AA24" s="3">
        <v>13.99</v>
      </c>
      <c r="AB24" s="3">
        <f t="shared" si="2"/>
        <v>72.3</v>
      </c>
    </row>
    <row r="25" spans="1:31" ht="15.9" customHeight="1" x14ac:dyDescent="0.45">
      <c r="A25" s="235"/>
      <c r="B25" s="68" t="s">
        <v>135</v>
      </c>
      <c r="C25" s="69"/>
      <c r="D25" s="38" t="s">
        <v>33</v>
      </c>
      <c r="E25" s="68"/>
      <c r="F25" s="29" t="s">
        <v>37</v>
      </c>
      <c r="G25" s="240"/>
      <c r="H25" s="239"/>
      <c r="I25" s="270"/>
      <c r="J25" s="272">
        <v>644904490</v>
      </c>
      <c r="K25" s="273"/>
      <c r="L25" s="272" t="s">
        <v>201</v>
      </c>
      <c r="M25" s="282"/>
      <c r="N25" s="273"/>
      <c r="O25" s="272">
        <v>1544</v>
      </c>
      <c r="P25" s="273"/>
      <c r="Q25" s="227">
        <v>1500</v>
      </c>
      <c r="R25" s="228"/>
      <c r="S25" s="272">
        <v>1</v>
      </c>
      <c r="T25" s="273"/>
      <c r="U25" s="51">
        <v>2</v>
      </c>
      <c r="V25" s="26">
        <v>3</v>
      </c>
      <c r="W25" s="26">
        <f t="shared" si="0"/>
        <v>9000</v>
      </c>
      <c r="X25" s="50">
        <f>O25-Q25</f>
        <v>44</v>
      </c>
      <c r="Y25" s="51"/>
      <c r="Z25" s="51"/>
      <c r="AB25" s="3">
        <f t="shared" si="2"/>
        <v>72.3</v>
      </c>
      <c r="AC25" s="3" t="s">
        <v>246</v>
      </c>
    </row>
    <row r="26" spans="1:31" ht="15.9" customHeight="1" x14ac:dyDescent="0.45">
      <c r="A26" s="235"/>
      <c r="B26" s="68" t="s">
        <v>105</v>
      </c>
      <c r="C26" s="69"/>
      <c r="D26" s="38"/>
      <c r="E26" s="46">
        <f>W42</f>
        <v>57630</v>
      </c>
      <c r="F26" s="29" t="s">
        <v>37</v>
      </c>
      <c r="G26" s="240"/>
      <c r="H26" s="239"/>
      <c r="I26" s="270"/>
      <c r="J26" s="272">
        <v>644902271</v>
      </c>
      <c r="K26" s="273"/>
      <c r="L26" s="272" t="s">
        <v>239</v>
      </c>
      <c r="M26" s="282"/>
      <c r="N26" s="273"/>
      <c r="O26" s="272">
        <v>1632</v>
      </c>
      <c r="P26" s="273"/>
      <c r="Q26" s="227">
        <v>1600</v>
      </c>
      <c r="R26" s="228"/>
      <c r="S26" s="272">
        <v>1</v>
      </c>
      <c r="T26" s="273"/>
      <c r="U26" s="51">
        <v>1</v>
      </c>
      <c r="V26" s="26">
        <v>5</v>
      </c>
      <c r="W26" s="26">
        <f t="shared" si="0"/>
        <v>8000</v>
      </c>
      <c r="X26" s="50">
        <f>O26-Q26</f>
        <v>32</v>
      </c>
      <c r="Y26" s="51"/>
      <c r="Z26" s="51"/>
      <c r="AB26" s="3">
        <f t="shared" si="2"/>
        <v>72.3</v>
      </c>
      <c r="AC26" s="3" t="s">
        <v>246</v>
      </c>
    </row>
    <row r="27" spans="1:31" ht="15.9" customHeight="1" x14ac:dyDescent="0.45">
      <c r="A27" s="235"/>
      <c r="B27" s="68" t="s">
        <v>106</v>
      </c>
      <c r="C27" s="69"/>
      <c r="D27" s="38"/>
      <c r="E27" s="68"/>
      <c r="F27" s="29" t="s">
        <v>37</v>
      </c>
      <c r="G27" s="195"/>
      <c r="H27" s="226"/>
      <c r="I27" s="196"/>
      <c r="J27" s="272" t="s">
        <v>144</v>
      </c>
      <c r="K27" s="273"/>
      <c r="L27" s="272" t="s">
        <v>203</v>
      </c>
      <c r="M27" s="282"/>
      <c r="N27" s="273"/>
      <c r="O27" s="272"/>
      <c r="P27" s="273"/>
      <c r="Q27" s="227">
        <f t="shared" ref="Q27" si="3">ROUNDUP(AA27*AB27,-1)</f>
        <v>2910</v>
      </c>
      <c r="R27" s="228"/>
      <c r="S27" s="272">
        <v>1</v>
      </c>
      <c r="T27" s="273"/>
      <c r="U27" s="51">
        <v>1</v>
      </c>
      <c r="V27" s="26">
        <v>11</v>
      </c>
      <c r="W27" s="26">
        <f t="shared" si="0"/>
        <v>32010</v>
      </c>
      <c r="X27" s="26"/>
      <c r="Y27" s="51"/>
      <c r="Z27" s="51"/>
      <c r="AA27" s="3">
        <v>40.18</v>
      </c>
      <c r="AB27" s="3">
        <f>AB25</f>
        <v>72.3</v>
      </c>
    </row>
    <row r="28" spans="1:31" ht="15.9" customHeight="1" x14ac:dyDescent="0.45">
      <c r="A28" s="234" t="s">
        <v>10</v>
      </c>
      <c r="B28" s="5" t="s">
        <v>8</v>
      </c>
      <c r="C28" s="6">
        <v>3</v>
      </c>
      <c r="D28" s="65" t="s">
        <v>35</v>
      </c>
      <c r="E28" s="46">
        <f>W21+W22</f>
        <v>16550</v>
      </c>
      <c r="F28" s="32" t="s">
        <v>37</v>
      </c>
      <c r="G28" s="237">
        <f>W23+W24</f>
        <v>4200</v>
      </c>
      <c r="H28" s="225"/>
      <c r="I28" s="32" t="s">
        <v>37</v>
      </c>
      <c r="J28" s="272">
        <v>644904070</v>
      </c>
      <c r="K28" s="273"/>
      <c r="L28" s="272" t="s">
        <v>240</v>
      </c>
      <c r="M28" s="282"/>
      <c r="N28" s="273"/>
      <c r="O28" s="272">
        <v>1403</v>
      </c>
      <c r="P28" s="273"/>
      <c r="Q28" s="227">
        <v>1400</v>
      </c>
      <c r="R28" s="228"/>
      <c r="S28" s="272">
        <v>1</v>
      </c>
      <c r="T28" s="273"/>
      <c r="U28" s="51">
        <v>3</v>
      </c>
      <c r="V28" s="26">
        <v>3</v>
      </c>
      <c r="W28" s="26">
        <f t="shared" si="0"/>
        <v>12600</v>
      </c>
      <c r="X28" s="50">
        <f>O28-Q28</f>
        <v>3</v>
      </c>
      <c r="Y28" s="51"/>
      <c r="Z28" s="51"/>
      <c r="AB28" s="3">
        <f t="shared" si="2"/>
        <v>72.3</v>
      </c>
      <c r="AC28" s="3" t="s">
        <v>246</v>
      </c>
    </row>
    <row r="29" spans="1:31" ht="15.9" customHeight="1" x14ac:dyDescent="0.45">
      <c r="A29" s="235"/>
      <c r="B29" s="5" t="s">
        <v>9</v>
      </c>
      <c r="C29" s="6"/>
      <c r="D29" s="65" t="s">
        <v>35</v>
      </c>
      <c r="E29" s="11"/>
      <c r="F29" s="33" t="s">
        <v>37</v>
      </c>
      <c r="G29" s="195"/>
      <c r="H29" s="226"/>
      <c r="I29" s="33" t="s">
        <v>37</v>
      </c>
      <c r="J29" s="272" t="s">
        <v>208</v>
      </c>
      <c r="K29" s="273"/>
      <c r="L29" s="272" t="s">
        <v>202</v>
      </c>
      <c r="M29" s="282"/>
      <c r="N29" s="273"/>
      <c r="O29" s="272"/>
      <c r="P29" s="273"/>
      <c r="Q29" s="227">
        <f t="shared" ref="Q29" si="4">ROUNDUP(AA29*AB29,-1)</f>
        <v>900</v>
      </c>
      <c r="R29" s="228"/>
      <c r="S29" s="272">
        <v>1</v>
      </c>
      <c r="T29" s="273"/>
      <c r="U29" s="51">
        <v>3</v>
      </c>
      <c r="V29" s="26">
        <v>3</v>
      </c>
      <c r="W29" s="26">
        <f t="shared" si="0"/>
        <v>8100</v>
      </c>
      <c r="X29" s="26"/>
      <c r="Y29" s="51"/>
      <c r="Z29" s="51"/>
      <c r="AA29" s="3">
        <v>12.38</v>
      </c>
      <c r="AB29" s="3">
        <f t="shared" si="2"/>
        <v>72.3</v>
      </c>
    </row>
    <row r="30" spans="1:31" ht="15.9" customHeight="1" x14ac:dyDescent="0.45">
      <c r="A30" s="236"/>
      <c r="B30" s="68" t="s">
        <v>11</v>
      </c>
      <c r="C30" s="69"/>
      <c r="D30" s="38" t="s">
        <v>34</v>
      </c>
      <c r="E30" s="5"/>
      <c r="F30" s="34"/>
      <c r="G30" s="193"/>
      <c r="H30" s="225"/>
      <c r="I30" s="32"/>
      <c r="J30" s="272"/>
      <c r="K30" s="273"/>
      <c r="L30" s="272" t="s">
        <v>209</v>
      </c>
      <c r="M30" s="282"/>
      <c r="N30" s="273"/>
      <c r="O30" s="272"/>
      <c r="P30" s="273"/>
      <c r="Q30" s="227"/>
      <c r="R30" s="228"/>
      <c r="S30" s="272">
        <v>1</v>
      </c>
      <c r="T30" s="273"/>
      <c r="U30" s="51">
        <v>2</v>
      </c>
      <c r="V30" s="26">
        <v>1</v>
      </c>
      <c r="W30" s="26">
        <f t="shared" si="0"/>
        <v>0</v>
      </c>
      <c r="X30" s="26"/>
      <c r="Y30" s="51"/>
      <c r="Z30" s="51"/>
      <c r="AB30" s="3">
        <f t="shared" si="2"/>
        <v>72.3</v>
      </c>
      <c r="AC30" s="3" t="s">
        <v>241</v>
      </c>
    </row>
    <row r="31" spans="1:31" ht="15.9" customHeight="1" x14ac:dyDescent="0.45">
      <c r="A31" s="234" t="s">
        <v>17</v>
      </c>
      <c r="B31" s="2" t="s">
        <v>71</v>
      </c>
      <c r="C31" s="69"/>
      <c r="D31" s="38" t="s">
        <v>33</v>
      </c>
      <c r="E31" s="46">
        <f>SUM(W30:W34)</f>
        <v>11650</v>
      </c>
      <c r="F31" s="32" t="s">
        <v>37</v>
      </c>
      <c r="G31" s="238">
        <f>W35</f>
        <v>12720</v>
      </c>
      <c r="H31" s="239"/>
      <c r="I31" s="35" t="s">
        <v>37</v>
      </c>
      <c r="J31" s="272">
        <v>641902780</v>
      </c>
      <c r="K31" s="273"/>
      <c r="L31" s="272" t="s">
        <v>210</v>
      </c>
      <c r="M31" s="282"/>
      <c r="N31" s="273"/>
      <c r="O31" s="272">
        <v>700</v>
      </c>
      <c r="P31" s="273"/>
      <c r="Q31" s="227">
        <v>650</v>
      </c>
      <c r="R31" s="228"/>
      <c r="S31" s="272">
        <v>1</v>
      </c>
      <c r="T31" s="273"/>
      <c r="U31" s="51">
        <v>2</v>
      </c>
      <c r="V31" s="26">
        <v>6</v>
      </c>
      <c r="W31" s="26">
        <f t="shared" si="0"/>
        <v>7800</v>
      </c>
      <c r="X31" s="50">
        <f>O31-Q31</f>
        <v>50</v>
      </c>
      <c r="Y31" s="51"/>
      <c r="Z31" s="51"/>
      <c r="AB31" s="3">
        <f t="shared" si="2"/>
        <v>72.3</v>
      </c>
      <c r="AC31" s="3" t="s">
        <v>246</v>
      </c>
    </row>
    <row r="32" spans="1:31" ht="15.9" customHeight="1" x14ac:dyDescent="0.45">
      <c r="A32" s="235"/>
      <c r="B32" s="8" t="s">
        <v>12</v>
      </c>
      <c r="C32" s="9">
        <v>5</v>
      </c>
      <c r="D32" s="39" t="s">
        <v>33</v>
      </c>
      <c r="E32" s="73">
        <f>W25+W26+W28</f>
        <v>29600</v>
      </c>
      <c r="F32" s="35" t="s">
        <v>37</v>
      </c>
      <c r="G32" s="238">
        <f>W27+W29</f>
        <v>40110</v>
      </c>
      <c r="H32" s="239"/>
      <c r="I32" s="35" t="s">
        <v>37</v>
      </c>
      <c r="J32" s="272">
        <v>671801140</v>
      </c>
      <c r="K32" s="273"/>
      <c r="L32" s="272" t="s">
        <v>211</v>
      </c>
      <c r="M32" s="282"/>
      <c r="N32" s="273"/>
      <c r="O32" s="272">
        <v>300</v>
      </c>
      <c r="P32" s="273"/>
      <c r="Q32" s="227">
        <v>250</v>
      </c>
      <c r="R32" s="228"/>
      <c r="S32" s="272">
        <v>1</v>
      </c>
      <c r="T32" s="273"/>
      <c r="U32" s="51">
        <v>1</v>
      </c>
      <c r="V32" s="75">
        <v>1</v>
      </c>
      <c r="W32" s="26">
        <f t="shared" si="0"/>
        <v>250</v>
      </c>
      <c r="X32" s="50">
        <f>O32-Q32</f>
        <v>50</v>
      </c>
      <c r="Y32" s="51"/>
      <c r="Z32" s="51"/>
      <c r="AB32" s="3">
        <f t="shared" si="2"/>
        <v>72.3</v>
      </c>
      <c r="AC32" s="3" t="s">
        <v>246</v>
      </c>
    </row>
    <row r="33" spans="1:29" ht="15.9" customHeight="1" x14ac:dyDescent="0.45">
      <c r="A33" s="235"/>
      <c r="B33" s="8" t="s">
        <v>14</v>
      </c>
      <c r="C33" s="9"/>
      <c r="D33" s="39" t="s">
        <v>34</v>
      </c>
      <c r="E33" s="73">
        <f>W36</f>
        <v>12750</v>
      </c>
      <c r="F33" s="35" t="s">
        <v>37</v>
      </c>
      <c r="G33" s="238">
        <f>W37</f>
        <v>10300</v>
      </c>
      <c r="H33" s="239"/>
      <c r="I33" s="35" t="s">
        <v>37</v>
      </c>
      <c r="J33" s="272">
        <v>655501561</v>
      </c>
      <c r="K33" s="273"/>
      <c r="L33" s="272" t="s">
        <v>242</v>
      </c>
      <c r="M33" s="282"/>
      <c r="N33" s="273"/>
      <c r="O33" s="272">
        <v>3656</v>
      </c>
      <c r="P33" s="273"/>
      <c r="Q33" s="227">
        <v>3600</v>
      </c>
      <c r="R33" s="228"/>
      <c r="S33" s="272">
        <v>1</v>
      </c>
      <c r="T33" s="273"/>
      <c r="U33" s="51">
        <v>1</v>
      </c>
      <c r="V33" s="75">
        <v>1</v>
      </c>
      <c r="W33" s="26">
        <f t="shared" si="0"/>
        <v>3600</v>
      </c>
      <c r="X33" s="50">
        <f>O33-Q33</f>
        <v>56</v>
      </c>
      <c r="Y33" s="51"/>
      <c r="Z33" s="51"/>
      <c r="AB33" s="3">
        <f t="shared" si="2"/>
        <v>72.3</v>
      </c>
      <c r="AC33" s="3" t="s">
        <v>246</v>
      </c>
    </row>
    <row r="34" spans="1:29" ht="15.9" customHeight="1" x14ac:dyDescent="0.45">
      <c r="A34" s="235"/>
      <c r="B34" s="8" t="s">
        <v>13</v>
      </c>
      <c r="C34" s="9"/>
      <c r="D34" s="39" t="s">
        <v>34</v>
      </c>
      <c r="E34" s="8"/>
      <c r="F34" s="35" t="s">
        <v>37</v>
      </c>
      <c r="G34" s="240"/>
      <c r="H34" s="239"/>
      <c r="I34" s="35" t="s">
        <v>37</v>
      </c>
      <c r="J34" s="272"/>
      <c r="K34" s="273"/>
      <c r="L34" s="272" t="s">
        <v>234</v>
      </c>
      <c r="M34" s="282"/>
      <c r="N34" s="273"/>
      <c r="O34" s="272"/>
      <c r="P34" s="273"/>
      <c r="Q34" s="227"/>
      <c r="R34" s="228"/>
      <c r="S34" s="272">
        <v>1</v>
      </c>
      <c r="T34" s="273"/>
      <c r="U34" s="51">
        <v>2</v>
      </c>
      <c r="V34" s="75">
        <v>1</v>
      </c>
      <c r="W34" s="26">
        <f t="shared" si="0"/>
        <v>0</v>
      </c>
      <c r="X34" s="26"/>
      <c r="Y34" s="51"/>
      <c r="Z34" s="51"/>
      <c r="AB34" s="3">
        <f t="shared" si="2"/>
        <v>72.3</v>
      </c>
      <c r="AC34" s="3" t="s">
        <v>243</v>
      </c>
    </row>
    <row r="35" spans="1:29" ht="15.9" customHeight="1" x14ac:dyDescent="0.45">
      <c r="A35" s="235"/>
      <c r="B35" s="8" t="s">
        <v>15</v>
      </c>
      <c r="C35" s="9"/>
      <c r="D35" s="39"/>
      <c r="E35" s="8"/>
      <c r="F35" s="35" t="s">
        <v>37</v>
      </c>
      <c r="G35" s="240"/>
      <c r="H35" s="239"/>
      <c r="I35" s="35"/>
      <c r="J35" s="272" t="s">
        <v>142</v>
      </c>
      <c r="K35" s="273"/>
      <c r="L35" s="272" t="s">
        <v>175</v>
      </c>
      <c r="M35" s="282"/>
      <c r="N35" s="273"/>
      <c r="O35" s="272"/>
      <c r="P35" s="273"/>
      <c r="Q35" s="227">
        <f t="shared" ref="Q35" si="5">ROUNDUP(AA35*AB35,-1)</f>
        <v>1060</v>
      </c>
      <c r="R35" s="228"/>
      <c r="S35" s="272">
        <v>1</v>
      </c>
      <c r="T35" s="273"/>
      <c r="U35" s="51">
        <v>2</v>
      </c>
      <c r="V35" s="75">
        <v>6</v>
      </c>
      <c r="W35" s="26">
        <f t="shared" ref="W35:W43" si="6">Q35*S35*U35*V35</f>
        <v>12720</v>
      </c>
      <c r="X35" s="26"/>
      <c r="Y35" s="51"/>
      <c r="Z35" s="51"/>
      <c r="AA35" s="3">
        <v>14.61</v>
      </c>
      <c r="AB35" s="3">
        <f t="shared" si="2"/>
        <v>72.3</v>
      </c>
    </row>
    <row r="36" spans="1:29" ht="15.9" customHeight="1" x14ac:dyDescent="0.45">
      <c r="A36" s="236"/>
      <c r="B36" s="11" t="s">
        <v>16</v>
      </c>
      <c r="C36" s="12"/>
      <c r="D36" s="36" t="s">
        <v>34</v>
      </c>
      <c r="E36" s="11"/>
      <c r="F36" s="33" t="s">
        <v>37</v>
      </c>
      <c r="G36" s="195"/>
      <c r="H36" s="226"/>
      <c r="I36" s="33" t="s">
        <v>37</v>
      </c>
      <c r="J36" s="272">
        <v>645000450</v>
      </c>
      <c r="K36" s="273"/>
      <c r="L36" s="272" t="s">
        <v>212</v>
      </c>
      <c r="M36" s="282"/>
      <c r="N36" s="273"/>
      <c r="O36" s="272">
        <v>861</v>
      </c>
      <c r="P36" s="273"/>
      <c r="Q36" s="227">
        <v>850</v>
      </c>
      <c r="R36" s="228"/>
      <c r="S36" s="272">
        <v>1</v>
      </c>
      <c r="T36" s="273"/>
      <c r="U36" s="51">
        <v>3</v>
      </c>
      <c r="V36" s="26">
        <v>5</v>
      </c>
      <c r="W36" s="26">
        <f t="shared" si="6"/>
        <v>12750</v>
      </c>
      <c r="X36" s="50">
        <f>O36-Q36</f>
        <v>11</v>
      </c>
      <c r="Y36" s="51"/>
      <c r="Z36" s="51"/>
      <c r="AB36" s="3">
        <f t="shared" si="2"/>
        <v>72.3</v>
      </c>
      <c r="AC36" s="3" t="s">
        <v>246</v>
      </c>
    </row>
    <row r="37" spans="1:29" ht="19.25" customHeight="1" x14ac:dyDescent="0.45">
      <c r="A37" s="70" t="s">
        <v>18</v>
      </c>
      <c r="B37" s="66" t="s">
        <v>76</v>
      </c>
      <c r="C37" s="6">
        <v>1</v>
      </c>
      <c r="D37" s="37" t="s">
        <v>34</v>
      </c>
      <c r="E37" s="68"/>
      <c r="F37" s="32" t="s">
        <v>37</v>
      </c>
      <c r="G37" s="237">
        <f>SUM(W38:W39)</f>
        <v>163920</v>
      </c>
      <c r="H37" s="225"/>
      <c r="I37" s="32" t="s">
        <v>37</v>
      </c>
      <c r="J37" s="272" t="s">
        <v>145</v>
      </c>
      <c r="K37" s="273"/>
      <c r="L37" s="272" t="s">
        <v>174</v>
      </c>
      <c r="M37" s="282"/>
      <c r="N37" s="273"/>
      <c r="O37" s="272"/>
      <c r="P37" s="273"/>
      <c r="Q37" s="227">
        <f t="shared" ref="Q37:Q41" si="7">ROUNDUP(AA37*AB37,-1)</f>
        <v>1030</v>
      </c>
      <c r="R37" s="228"/>
      <c r="S37" s="272">
        <v>1</v>
      </c>
      <c r="T37" s="273"/>
      <c r="U37" s="51">
        <v>2</v>
      </c>
      <c r="V37" s="26">
        <v>5</v>
      </c>
      <c r="W37" s="26">
        <f t="shared" si="6"/>
        <v>10300</v>
      </c>
      <c r="X37" s="26"/>
      <c r="Y37" s="51"/>
      <c r="Z37" s="51"/>
      <c r="AA37" s="3">
        <v>14.17</v>
      </c>
      <c r="AB37" s="3">
        <f t="shared" si="2"/>
        <v>72.3</v>
      </c>
    </row>
    <row r="38" spans="1:29" ht="21" customHeight="1" x14ac:dyDescent="0.45">
      <c r="A38" s="71" t="s">
        <v>19</v>
      </c>
      <c r="B38" s="5" t="s">
        <v>76</v>
      </c>
      <c r="C38" s="6"/>
      <c r="D38" s="37" t="s">
        <v>36</v>
      </c>
      <c r="E38" s="8"/>
      <c r="F38" s="35" t="s">
        <v>37</v>
      </c>
      <c r="G38" s="238"/>
      <c r="H38" s="239"/>
      <c r="I38" s="35" t="s">
        <v>37</v>
      </c>
      <c r="J38" s="272" t="s">
        <v>236</v>
      </c>
      <c r="K38" s="273"/>
      <c r="L38" s="272" t="s">
        <v>235</v>
      </c>
      <c r="M38" s="282"/>
      <c r="N38" s="273"/>
      <c r="O38" s="272"/>
      <c r="P38" s="273"/>
      <c r="Q38" s="227">
        <f t="shared" si="7"/>
        <v>71080</v>
      </c>
      <c r="R38" s="228"/>
      <c r="S38" s="272">
        <v>1</v>
      </c>
      <c r="T38" s="273"/>
      <c r="U38" s="51">
        <v>1</v>
      </c>
      <c r="V38" s="72">
        <v>1.5</v>
      </c>
      <c r="W38" s="26">
        <f t="shared" si="6"/>
        <v>106620</v>
      </c>
      <c r="X38" s="26"/>
      <c r="Y38" s="51"/>
      <c r="Z38" s="51"/>
      <c r="AA38" s="3">
        <v>983.01</v>
      </c>
      <c r="AB38" s="3">
        <f t="shared" si="2"/>
        <v>72.3</v>
      </c>
    </row>
    <row r="39" spans="1:29" ht="19.25" customHeight="1" x14ac:dyDescent="0.45">
      <c r="A39" s="16" t="s">
        <v>20</v>
      </c>
      <c r="B39" s="5" t="s">
        <v>76</v>
      </c>
      <c r="C39" s="6"/>
      <c r="D39" s="37" t="s">
        <v>36</v>
      </c>
      <c r="E39" s="11"/>
      <c r="F39" s="33" t="s">
        <v>37</v>
      </c>
      <c r="G39" s="195"/>
      <c r="H39" s="226"/>
      <c r="I39" s="33" t="s">
        <v>37</v>
      </c>
      <c r="J39" s="272" t="s">
        <v>238</v>
      </c>
      <c r="K39" s="273"/>
      <c r="L39" s="272" t="s">
        <v>237</v>
      </c>
      <c r="M39" s="282"/>
      <c r="N39" s="273"/>
      <c r="O39" s="272"/>
      <c r="P39" s="273"/>
      <c r="Q39" s="227">
        <f t="shared" si="7"/>
        <v>9550</v>
      </c>
      <c r="R39" s="228"/>
      <c r="S39" s="272">
        <v>1</v>
      </c>
      <c r="T39" s="273"/>
      <c r="U39" s="51">
        <v>4</v>
      </c>
      <c r="V39" s="72">
        <v>1.5</v>
      </c>
      <c r="W39" s="26">
        <f t="shared" si="6"/>
        <v>57300</v>
      </c>
      <c r="X39" s="26"/>
      <c r="Y39" s="51"/>
      <c r="Z39" s="51"/>
      <c r="AA39" s="3">
        <v>132.07</v>
      </c>
      <c r="AB39" s="3">
        <f t="shared" si="2"/>
        <v>72.3</v>
      </c>
    </row>
    <row r="40" spans="1:29" ht="53.4" customHeight="1" x14ac:dyDescent="0.45">
      <c r="A40" s="244" t="s">
        <v>21</v>
      </c>
      <c r="B40" s="68" t="s">
        <v>23</v>
      </c>
      <c r="C40" s="69">
        <v>1</v>
      </c>
      <c r="D40" s="38" t="s">
        <v>36</v>
      </c>
      <c r="E40" s="68"/>
      <c r="F40" s="32" t="s">
        <v>37</v>
      </c>
      <c r="G40" s="237">
        <f>W40+W41</f>
        <v>421025</v>
      </c>
      <c r="H40" s="225"/>
      <c r="I40" s="32" t="s">
        <v>37</v>
      </c>
      <c r="J40" s="272" t="s">
        <v>214</v>
      </c>
      <c r="K40" s="273"/>
      <c r="L40" s="321" t="s">
        <v>213</v>
      </c>
      <c r="M40" s="322"/>
      <c r="N40" s="323"/>
      <c r="O40" s="272"/>
      <c r="P40" s="273"/>
      <c r="Q40" s="227">
        <f t="shared" si="7"/>
        <v>267750</v>
      </c>
      <c r="R40" s="228"/>
      <c r="S40" s="272">
        <v>1</v>
      </c>
      <c r="T40" s="273"/>
      <c r="U40" s="51">
        <v>1</v>
      </c>
      <c r="V40" s="72">
        <v>1.5</v>
      </c>
      <c r="W40" s="26">
        <f t="shared" si="6"/>
        <v>401625</v>
      </c>
      <c r="X40" s="26"/>
      <c r="Y40" s="51"/>
      <c r="Z40" s="51"/>
      <c r="AA40" s="3">
        <v>3703.23</v>
      </c>
      <c r="AB40" s="3">
        <f t="shared" si="2"/>
        <v>72.3</v>
      </c>
    </row>
    <row r="41" spans="1:29" ht="15.9" customHeight="1" x14ac:dyDescent="0.45">
      <c r="A41" s="245"/>
      <c r="B41" s="11" t="s">
        <v>24</v>
      </c>
      <c r="C41" s="12"/>
      <c r="D41" s="36" t="s">
        <v>34</v>
      </c>
      <c r="E41" s="11"/>
      <c r="F41" s="33" t="s">
        <v>37</v>
      </c>
      <c r="G41" s="195"/>
      <c r="H41" s="226"/>
      <c r="I41" s="33" t="s">
        <v>37</v>
      </c>
      <c r="J41" s="272" t="s">
        <v>193</v>
      </c>
      <c r="K41" s="273"/>
      <c r="L41" s="272" t="s">
        <v>194</v>
      </c>
      <c r="M41" s="282"/>
      <c r="N41" s="273"/>
      <c r="O41" s="272"/>
      <c r="P41" s="273"/>
      <c r="Q41" s="227">
        <f t="shared" si="7"/>
        <v>3880</v>
      </c>
      <c r="R41" s="228"/>
      <c r="S41" s="272">
        <v>1</v>
      </c>
      <c r="T41" s="273"/>
      <c r="U41" s="51">
        <v>1</v>
      </c>
      <c r="V41" s="26">
        <v>5</v>
      </c>
      <c r="W41" s="26">
        <f t="shared" si="6"/>
        <v>19400</v>
      </c>
      <c r="X41" s="26"/>
      <c r="Y41" s="51"/>
      <c r="Z41" s="51"/>
      <c r="AA41" s="3">
        <v>53.63</v>
      </c>
      <c r="AB41" s="3">
        <f t="shared" si="2"/>
        <v>72.3</v>
      </c>
    </row>
    <row r="42" spans="1:29" ht="15.9" customHeight="1" x14ac:dyDescent="0.45">
      <c r="A42" s="241" t="s">
        <v>22</v>
      </c>
      <c r="B42" s="68" t="s">
        <v>25</v>
      </c>
      <c r="C42" s="69"/>
      <c r="D42" s="38" t="s">
        <v>36</v>
      </c>
      <c r="E42" s="68"/>
      <c r="F42" s="32" t="s">
        <v>37</v>
      </c>
      <c r="G42" s="193"/>
      <c r="H42" s="225"/>
      <c r="I42" s="32" t="s">
        <v>37</v>
      </c>
      <c r="J42" s="272" t="s">
        <v>192</v>
      </c>
      <c r="K42" s="273"/>
      <c r="L42" s="272" t="s">
        <v>191</v>
      </c>
      <c r="M42" s="282"/>
      <c r="N42" s="273"/>
      <c r="O42" s="272"/>
      <c r="P42" s="273"/>
      <c r="Q42" s="227">
        <v>3390</v>
      </c>
      <c r="R42" s="228"/>
      <c r="S42" s="272">
        <v>1</v>
      </c>
      <c r="T42" s="273"/>
      <c r="U42" s="51">
        <v>1</v>
      </c>
      <c r="V42" s="26">
        <v>17</v>
      </c>
      <c r="W42" s="26">
        <f t="shared" si="6"/>
        <v>57630</v>
      </c>
      <c r="X42" s="26"/>
      <c r="Y42" s="51"/>
      <c r="Z42" s="51"/>
      <c r="AB42" s="3">
        <f t="shared" si="2"/>
        <v>72.3</v>
      </c>
    </row>
    <row r="43" spans="1:29" ht="15.9" customHeight="1" x14ac:dyDescent="0.45">
      <c r="A43" s="242"/>
      <c r="B43" s="8" t="s">
        <v>26</v>
      </c>
      <c r="C43" s="9"/>
      <c r="D43" s="39"/>
      <c r="E43" s="8"/>
      <c r="F43" s="35" t="s">
        <v>37</v>
      </c>
      <c r="G43" s="240"/>
      <c r="H43" s="239"/>
      <c r="I43" s="35"/>
      <c r="J43" s="272" t="s">
        <v>247</v>
      </c>
      <c r="K43" s="282"/>
      <c r="L43" s="272" t="s">
        <v>248</v>
      </c>
      <c r="M43" s="282"/>
      <c r="N43" s="282"/>
      <c r="O43" s="272"/>
      <c r="P43" s="282"/>
      <c r="Q43" s="229">
        <f t="shared" ref="Q43" si="8">ROUNDUP(AA43*AB43,-1)</f>
        <v>19580</v>
      </c>
      <c r="R43" s="231"/>
      <c r="S43" s="272">
        <v>1</v>
      </c>
      <c r="T43" s="282"/>
      <c r="U43" s="51">
        <v>1</v>
      </c>
      <c r="V43" s="26">
        <v>1</v>
      </c>
      <c r="W43" s="26">
        <f t="shared" si="6"/>
        <v>19580</v>
      </c>
      <c r="X43" s="26"/>
      <c r="Y43" s="51"/>
      <c r="Z43" s="26"/>
      <c r="AA43" s="3">
        <v>270.76</v>
      </c>
      <c r="AB43" s="3">
        <f t="shared" si="2"/>
        <v>72.3</v>
      </c>
      <c r="AC43" s="3" t="s">
        <v>252</v>
      </c>
    </row>
    <row r="44" spans="1:29" ht="15.9" customHeight="1" x14ac:dyDescent="0.45">
      <c r="A44" s="243"/>
      <c r="B44" s="8" t="s">
        <v>27</v>
      </c>
      <c r="C44" s="9"/>
      <c r="D44" s="39" t="s">
        <v>36</v>
      </c>
      <c r="E44" s="11"/>
      <c r="F44" s="33" t="s">
        <v>37</v>
      </c>
      <c r="G44" s="195"/>
      <c r="H44" s="226"/>
      <c r="I44" s="33"/>
      <c r="J44" s="272"/>
      <c r="K44" s="282"/>
      <c r="L44" s="272"/>
      <c r="M44" s="282"/>
      <c r="N44" s="282"/>
      <c r="O44" s="272"/>
      <c r="P44" s="282"/>
      <c r="Q44" s="229">
        <f t="shared" si="1"/>
        <v>0</v>
      </c>
      <c r="R44" s="231"/>
      <c r="S44" s="272"/>
      <c r="T44" s="282"/>
      <c r="U44" s="51"/>
      <c r="V44" s="26"/>
      <c r="W44" s="26">
        <f t="shared" si="0"/>
        <v>0</v>
      </c>
      <c r="X44" s="26"/>
      <c r="Y44" s="51"/>
      <c r="Z44" s="51"/>
      <c r="AB44" s="3">
        <f t="shared" si="2"/>
        <v>72.3</v>
      </c>
    </row>
    <row r="45" spans="1:29" ht="15.9" customHeight="1" x14ac:dyDescent="0.45">
      <c r="A45" s="306" t="s">
        <v>81</v>
      </c>
      <c r="B45" s="68" t="s">
        <v>28</v>
      </c>
      <c r="C45" s="69"/>
      <c r="D45" s="38" t="s">
        <v>36</v>
      </c>
      <c r="E45" s="68"/>
      <c r="F45" s="32" t="s">
        <v>37</v>
      </c>
      <c r="G45" s="193"/>
      <c r="H45" s="225"/>
      <c r="I45" s="32" t="s">
        <v>37</v>
      </c>
      <c r="J45" s="272"/>
      <c r="K45" s="282"/>
      <c r="L45" s="272"/>
      <c r="M45" s="282"/>
      <c r="N45" s="282"/>
      <c r="O45" s="272"/>
      <c r="P45" s="282"/>
      <c r="Q45" s="229">
        <f t="shared" si="1"/>
        <v>0</v>
      </c>
      <c r="R45" s="231"/>
      <c r="S45" s="272"/>
      <c r="T45" s="282"/>
      <c r="U45" s="51"/>
      <c r="V45" s="26"/>
      <c r="W45" s="26">
        <f t="shared" si="0"/>
        <v>0</v>
      </c>
      <c r="X45" s="26"/>
      <c r="Y45" s="51"/>
      <c r="Z45" s="51"/>
      <c r="AB45" s="3">
        <f t="shared" si="2"/>
        <v>72.3</v>
      </c>
    </row>
    <row r="46" spans="1:29" ht="15.9" customHeight="1" x14ac:dyDescent="0.45">
      <c r="A46" s="307"/>
      <c r="B46" s="11" t="s">
        <v>29</v>
      </c>
      <c r="C46" s="12"/>
      <c r="D46" s="36" t="s">
        <v>36</v>
      </c>
      <c r="E46" s="11"/>
      <c r="F46" s="33" t="s">
        <v>37</v>
      </c>
      <c r="G46" s="195"/>
      <c r="H46" s="226"/>
      <c r="I46" s="33" t="s">
        <v>37</v>
      </c>
      <c r="J46" s="272"/>
      <c r="K46" s="282"/>
      <c r="L46" s="272"/>
      <c r="M46" s="282"/>
      <c r="N46" s="282"/>
      <c r="O46" s="272"/>
      <c r="P46" s="282"/>
      <c r="Q46" s="229">
        <f t="shared" si="1"/>
        <v>0</v>
      </c>
      <c r="R46" s="231"/>
      <c r="S46" s="272"/>
      <c r="T46" s="282"/>
      <c r="U46" s="51"/>
      <c r="V46" s="26"/>
      <c r="W46" s="26">
        <f t="shared" si="0"/>
        <v>0</v>
      </c>
      <c r="X46" s="26"/>
      <c r="Y46" s="51"/>
      <c r="Z46" s="51"/>
      <c r="AB46" s="3">
        <f t="shared" si="2"/>
        <v>72.3</v>
      </c>
    </row>
    <row r="47" spans="1:29" ht="15.9" customHeight="1" x14ac:dyDescent="0.45">
      <c r="A47" s="290" t="s">
        <v>85</v>
      </c>
      <c r="B47" s="5" t="s">
        <v>31</v>
      </c>
      <c r="C47" s="6"/>
      <c r="D47" s="37" t="s">
        <v>34</v>
      </c>
      <c r="E47" s="5"/>
      <c r="F47" s="34" t="s">
        <v>37</v>
      </c>
      <c r="G47" s="258">
        <f>Y42</f>
        <v>0</v>
      </c>
      <c r="H47" s="192"/>
      <c r="I47" s="34" t="s">
        <v>37</v>
      </c>
      <c r="J47" s="272"/>
      <c r="K47" s="282"/>
      <c r="L47" s="272"/>
      <c r="M47" s="282"/>
      <c r="N47" s="282"/>
      <c r="O47" s="272"/>
      <c r="P47" s="282"/>
      <c r="Q47" s="229">
        <f t="shared" si="1"/>
        <v>0</v>
      </c>
      <c r="R47" s="231"/>
      <c r="S47" s="272"/>
      <c r="T47" s="282"/>
      <c r="U47" s="51"/>
      <c r="V47" s="26"/>
      <c r="W47" s="26">
        <f t="shared" si="0"/>
        <v>0</v>
      </c>
      <c r="X47" s="26"/>
      <c r="Y47" s="51"/>
      <c r="Z47" s="51"/>
      <c r="AB47" s="3">
        <f t="shared" si="2"/>
        <v>72.3</v>
      </c>
    </row>
    <row r="48" spans="1:29" ht="15.9" customHeight="1" x14ac:dyDescent="0.45">
      <c r="A48" s="291"/>
      <c r="B48" s="5" t="s">
        <v>83</v>
      </c>
      <c r="C48" s="6"/>
      <c r="D48" s="37" t="s">
        <v>34</v>
      </c>
      <c r="E48" s="5"/>
      <c r="F48" s="34" t="s">
        <v>37</v>
      </c>
      <c r="G48" s="258">
        <f>Y43</f>
        <v>0</v>
      </c>
      <c r="H48" s="192"/>
      <c r="I48" s="34" t="s">
        <v>37</v>
      </c>
      <c r="J48" s="272"/>
      <c r="K48" s="282"/>
      <c r="L48" s="272"/>
      <c r="M48" s="282"/>
      <c r="N48" s="282"/>
      <c r="O48" s="272"/>
      <c r="P48" s="282"/>
      <c r="Q48" s="229">
        <f t="shared" si="1"/>
        <v>0</v>
      </c>
      <c r="R48" s="231"/>
      <c r="S48" s="272"/>
      <c r="T48" s="282"/>
      <c r="U48" s="51"/>
      <c r="V48" s="26"/>
      <c r="W48" s="26">
        <f t="shared" si="0"/>
        <v>0</v>
      </c>
      <c r="X48" s="26"/>
      <c r="Y48" s="51"/>
      <c r="Z48" s="51"/>
      <c r="AB48" s="3">
        <f t="shared" si="2"/>
        <v>72.3</v>
      </c>
    </row>
    <row r="49" spans="1:28" ht="15.9" customHeight="1" x14ac:dyDescent="0.45">
      <c r="A49" s="292"/>
      <c r="B49" s="68" t="s">
        <v>84</v>
      </c>
      <c r="C49" s="69"/>
      <c r="D49" s="38" t="s">
        <v>34</v>
      </c>
      <c r="E49" s="68"/>
      <c r="F49" s="32" t="s">
        <v>37</v>
      </c>
      <c r="G49" s="193"/>
      <c r="H49" s="225"/>
      <c r="I49" s="32" t="s">
        <v>37</v>
      </c>
      <c r="J49" s="272"/>
      <c r="K49" s="282"/>
      <c r="L49" s="272"/>
      <c r="M49" s="282"/>
      <c r="N49" s="282"/>
      <c r="O49" s="272"/>
      <c r="P49" s="282"/>
      <c r="Q49" s="229">
        <f t="shared" si="1"/>
        <v>0</v>
      </c>
      <c r="R49" s="231"/>
      <c r="S49" s="272"/>
      <c r="T49" s="282"/>
      <c r="U49" s="51"/>
      <c r="V49" s="26"/>
      <c r="W49" s="26">
        <f t="shared" si="0"/>
        <v>0</v>
      </c>
      <c r="X49" s="26"/>
      <c r="Y49" s="51"/>
      <c r="Z49" s="51"/>
      <c r="AB49" s="3">
        <f t="shared" si="2"/>
        <v>72.3</v>
      </c>
    </row>
    <row r="50" spans="1:28" ht="15.9" customHeight="1" x14ac:dyDescent="0.45">
      <c r="A50" s="246" t="s">
        <v>115</v>
      </c>
      <c r="B50" s="56" t="s">
        <v>86</v>
      </c>
      <c r="C50" s="57"/>
      <c r="D50" s="58"/>
      <c r="E50" s="56"/>
      <c r="F50" s="59" t="s">
        <v>37</v>
      </c>
      <c r="G50" s="248"/>
      <c r="H50" s="249"/>
      <c r="I50" s="59" t="s">
        <v>37</v>
      </c>
      <c r="J50" s="272"/>
      <c r="K50" s="282"/>
      <c r="L50" s="272"/>
      <c r="M50" s="282"/>
      <c r="N50" s="282"/>
      <c r="O50" s="272"/>
      <c r="P50" s="282"/>
      <c r="Q50" s="229">
        <f t="shared" si="1"/>
        <v>0</v>
      </c>
      <c r="R50" s="231"/>
      <c r="S50" s="272"/>
      <c r="T50" s="282"/>
      <c r="U50" s="51"/>
      <c r="V50" s="26"/>
      <c r="W50" s="26">
        <f t="shared" si="0"/>
        <v>0</v>
      </c>
      <c r="X50" s="26"/>
      <c r="Y50" s="51"/>
      <c r="Z50" s="51"/>
      <c r="AB50" s="3">
        <f t="shared" si="2"/>
        <v>72.3</v>
      </c>
    </row>
    <row r="51" spans="1:28" ht="15.9" customHeight="1" x14ac:dyDescent="0.45">
      <c r="A51" s="247"/>
      <c r="B51" s="56" t="s">
        <v>87</v>
      </c>
      <c r="C51" s="57"/>
      <c r="D51" s="58"/>
      <c r="E51" s="56"/>
      <c r="F51" s="59" t="s">
        <v>37</v>
      </c>
      <c r="G51" s="248"/>
      <c r="H51" s="249"/>
      <c r="I51" s="59" t="s">
        <v>37</v>
      </c>
      <c r="J51" s="272"/>
      <c r="K51" s="282"/>
      <c r="L51" s="272"/>
      <c r="M51" s="282"/>
      <c r="N51" s="282"/>
      <c r="O51" s="272"/>
      <c r="P51" s="282"/>
      <c r="Q51" s="229">
        <f t="shared" si="1"/>
        <v>0</v>
      </c>
      <c r="R51" s="231"/>
      <c r="S51" s="272"/>
      <c r="T51" s="282"/>
      <c r="U51" s="51"/>
      <c r="V51" s="26"/>
      <c r="W51" s="26">
        <f t="shared" si="0"/>
        <v>0</v>
      </c>
      <c r="X51" s="26"/>
      <c r="Y51" s="51"/>
      <c r="Z51" s="51"/>
      <c r="AB51" s="3">
        <f t="shared" si="2"/>
        <v>72.3</v>
      </c>
    </row>
    <row r="52" spans="1:28" ht="15.9" customHeight="1" x14ac:dyDescent="0.45">
      <c r="A52" s="247"/>
      <c r="B52" s="56" t="s">
        <v>88</v>
      </c>
      <c r="C52" s="57"/>
      <c r="D52" s="58"/>
      <c r="E52" s="83"/>
      <c r="F52" s="59" t="s">
        <v>37</v>
      </c>
      <c r="G52" s="248"/>
      <c r="H52" s="249"/>
      <c r="I52" s="59" t="s">
        <v>37</v>
      </c>
      <c r="J52" s="272"/>
      <c r="K52" s="282"/>
      <c r="L52" s="272"/>
      <c r="M52" s="282"/>
      <c r="N52" s="282"/>
      <c r="O52" s="272"/>
      <c r="P52" s="282"/>
      <c r="Q52" s="229">
        <f t="shared" si="1"/>
        <v>0</v>
      </c>
      <c r="R52" s="231"/>
      <c r="S52" s="272"/>
      <c r="T52" s="282"/>
      <c r="U52" s="51"/>
      <c r="V52" s="26"/>
      <c r="W52" s="26">
        <f t="shared" si="0"/>
        <v>0</v>
      </c>
      <c r="X52" s="26"/>
      <c r="Y52" s="51"/>
      <c r="Z52" s="51"/>
      <c r="AB52" s="3">
        <f t="shared" si="2"/>
        <v>72.3</v>
      </c>
    </row>
    <row r="53" spans="1:28" ht="15.9" customHeight="1" x14ac:dyDescent="0.45">
      <c r="A53" s="246" t="s">
        <v>116</v>
      </c>
      <c r="B53" s="56" t="s">
        <v>86</v>
      </c>
      <c r="C53" s="57"/>
      <c r="D53" s="58"/>
      <c r="E53" s="56"/>
      <c r="F53" s="59" t="s">
        <v>37</v>
      </c>
      <c r="G53" s="248"/>
      <c r="H53" s="249"/>
      <c r="I53" s="59" t="s">
        <v>37</v>
      </c>
      <c r="J53" s="272"/>
      <c r="K53" s="282"/>
      <c r="L53" s="272"/>
      <c r="M53" s="282"/>
      <c r="N53" s="282"/>
      <c r="O53" s="272"/>
      <c r="P53" s="282"/>
      <c r="Q53" s="229">
        <f t="shared" si="1"/>
        <v>0</v>
      </c>
      <c r="R53" s="231"/>
      <c r="S53" s="272"/>
      <c r="T53" s="282"/>
      <c r="U53" s="51"/>
      <c r="V53" s="26"/>
      <c r="W53" s="26">
        <f t="shared" si="0"/>
        <v>0</v>
      </c>
      <c r="X53" s="26"/>
      <c r="Y53" s="51"/>
      <c r="Z53" s="51"/>
      <c r="AB53" s="3">
        <f t="shared" si="2"/>
        <v>72.3</v>
      </c>
    </row>
    <row r="54" spans="1:28" ht="15.9" customHeight="1" x14ac:dyDescent="0.45">
      <c r="A54" s="247"/>
      <c r="B54" s="56" t="s">
        <v>87</v>
      </c>
      <c r="C54" s="57"/>
      <c r="D54" s="58"/>
      <c r="E54" s="56"/>
      <c r="F54" s="59" t="s">
        <v>37</v>
      </c>
      <c r="G54" s="248"/>
      <c r="H54" s="249"/>
      <c r="I54" s="59" t="s">
        <v>37</v>
      </c>
      <c r="J54" s="272"/>
      <c r="K54" s="282"/>
      <c r="L54" s="272"/>
      <c r="M54" s="282"/>
      <c r="N54" s="282"/>
      <c r="O54" s="272"/>
      <c r="P54" s="282"/>
      <c r="Q54" s="229">
        <f t="shared" si="1"/>
        <v>0</v>
      </c>
      <c r="R54" s="231"/>
      <c r="S54" s="272"/>
      <c r="T54" s="282"/>
      <c r="U54" s="51"/>
      <c r="V54" s="26"/>
      <c r="W54" s="26">
        <f t="shared" si="0"/>
        <v>0</v>
      </c>
      <c r="X54" s="26"/>
      <c r="Y54" s="51"/>
      <c r="Z54" s="51"/>
      <c r="AB54" s="3">
        <f t="shared" si="2"/>
        <v>72.3</v>
      </c>
    </row>
    <row r="55" spans="1:28" ht="15.9" customHeight="1" x14ac:dyDescent="0.45">
      <c r="A55" s="247"/>
      <c r="B55" s="56" t="s">
        <v>88</v>
      </c>
      <c r="C55" s="57"/>
      <c r="D55" s="58"/>
      <c r="E55" s="56"/>
      <c r="F55" s="59" t="s">
        <v>37</v>
      </c>
      <c r="G55" s="248"/>
      <c r="H55" s="249"/>
      <c r="I55" s="59" t="s">
        <v>37</v>
      </c>
      <c r="J55" s="272"/>
      <c r="K55" s="282"/>
      <c r="L55" s="272"/>
      <c r="M55" s="282"/>
      <c r="N55" s="282"/>
      <c r="O55" s="272"/>
      <c r="P55" s="282"/>
      <c r="Q55" s="229">
        <f t="shared" si="1"/>
        <v>0</v>
      </c>
      <c r="R55" s="231"/>
      <c r="S55" s="272"/>
      <c r="T55" s="282"/>
      <c r="U55" s="51"/>
      <c r="V55" s="26"/>
      <c r="W55" s="26">
        <f t="shared" si="0"/>
        <v>0</v>
      </c>
      <c r="X55" s="26"/>
      <c r="Y55" s="51"/>
      <c r="Z55" s="82"/>
      <c r="AB55" s="3">
        <f t="shared" si="2"/>
        <v>72.3</v>
      </c>
    </row>
    <row r="56" spans="1:28" ht="15.9" customHeight="1" x14ac:dyDescent="0.45">
      <c r="A56" s="276" t="s">
        <v>118</v>
      </c>
      <c r="B56" s="68" t="s">
        <v>86</v>
      </c>
      <c r="C56" s="69"/>
      <c r="D56" s="40" t="s">
        <v>34</v>
      </c>
      <c r="E56" s="68"/>
      <c r="F56" s="29" t="s">
        <v>37</v>
      </c>
      <c r="G56" s="193"/>
      <c r="H56" s="225"/>
      <c r="I56" s="32" t="s">
        <v>37</v>
      </c>
      <c r="J56" s="229" t="s">
        <v>90</v>
      </c>
      <c r="K56" s="230"/>
      <c r="L56" s="229"/>
      <c r="M56" s="231"/>
      <c r="N56" s="231"/>
      <c r="O56" s="231"/>
      <c r="P56" s="231"/>
      <c r="Q56" s="231"/>
      <c r="R56" s="231"/>
      <c r="S56" s="231"/>
      <c r="T56" s="231"/>
      <c r="U56" s="231"/>
      <c r="V56" s="231"/>
      <c r="W56" s="231"/>
      <c r="X56" s="231"/>
      <c r="Y56" s="231"/>
      <c r="Z56" s="230"/>
    </row>
    <row r="57" spans="1:28" ht="15.9" customHeight="1" x14ac:dyDescent="0.45">
      <c r="A57" s="277"/>
      <c r="B57" s="8" t="s">
        <v>87</v>
      </c>
      <c r="C57" s="9"/>
      <c r="D57" s="41" t="s">
        <v>34</v>
      </c>
      <c r="E57" s="8"/>
      <c r="F57" s="30" t="s">
        <v>37</v>
      </c>
      <c r="G57" s="240"/>
      <c r="H57" s="239"/>
      <c r="I57" s="35" t="s">
        <v>37</v>
      </c>
      <c r="J57" s="272"/>
      <c r="K57" s="273"/>
      <c r="L57" s="27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73"/>
    </row>
    <row r="58" spans="1:28" ht="15.9" customHeight="1" x14ac:dyDescent="0.45">
      <c r="A58" s="278"/>
      <c r="B58" s="11" t="s">
        <v>88</v>
      </c>
      <c r="C58" s="12"/>
      <c r="D58" s="42" t="s">
        <v>34</v>
      </c>
      <c r="E58" s="84">
        <f>E18</f>
        <v>19580</v>
      </c>
      <c r="F58" s="31" t="s">
        <v>37</v>
      </c>
      <c r="G58" s="293"/>
      <c r="H58" s="226"/>
      <c r="I58" s="33" t="s">
        <v>37</v>
      </c>
      <c r="J58" s="272"/>
      <c r="K58" s="273"/>
      <c r="L58" s="27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73"/>
    </row>
    <row r="59" spans="1:28" ht="15.9" customHeight="1" x14ac:dyDescent="0.45">
      <c r="A59" s="276" t="s">
        <v>119</v>
      </c>
      <c r="B59" s="68" t="s">
        <v>86</v>
      </c>
      <c r="C59" s="69"/>
      <c r="D59" s="40" t="s">
        <v>34</v>
      </c>
      <c r="E59" s="68"/>
      <c r="F59" s="29" t="s">
        <v>37</v>
      </c>
      <c r="G59" s="193"/>
      <c r="H59" s="225"/>
      <c r="I59" s="32" t="s">
        <v>37</v>
      </c>
      <c r="J59" s="272"/>
      <c r="K59" s="273"/>
      <c r="L59" s="27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73"/>
    </row>
    <row r="60" spans="1:28" ht="15.9" customHeight="1" x14ac:dyDescent="0.45">
      <c r="A60" s="277"/>
      <c r="B60" s="8" t="s">
        <v>87</v>
      </c>
      <c r="C60" s="9"/>
      <c r="D60" s="41" t="s">
        <v>34</v>
      </c>
      <c r="E60" s="8"/>
      <c r="F60" s="30" t="s">
        <v>37</v>
      </c>
      <c r="G60" s="240"/>
      <c r="H60" s="239"/>
      <c r="I60" s="35" t="s">
        <v>37</v>
      </c>
      <c r="J60" s="272"/>
      <c r="K60" s="273"/>
      <c r="L60" s="27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73"/>
    </row>
    <row r="61" spans="1:28" ht="15.9" customHeight="1" x14ac:dyDescent="0.45">
      <c r="A61" s="278"/>
      <c r="B61" s="11" t="s">
        <v>88</v>
      </c>
      <c r="C61" s="12"/>
      <c r="D61" s="42" t="s">
        <v>34</v>
      </c>
      <c r="E61" s="11"/>
      <c r="F61" s="31" t="s">
        <v>37</v>
      </c>
      <c r="G61" s="293"/>
      <c r="H61" s="226"/>
      <c r="I61" s="33" t="s">
        <v>37</v>
      </c>
      <c r="J61" s="274"/>
      <c r="K61" s="275"/>
      <c r="L61" s="274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75"/>
    </row>
    <row r="62" spans="1:28" ht="15.9" customHeight="1" x14ac:dyDescent="0.45">
      <c r="A62" s="318" t="s">
        <v>89</v>
      </c>
      <c r="B62" s="68" t="s">
        <v>86</v>
      </c>
      <c r="C62" s="69"/>
      <c r="D62" s="40" t="s">
        <v>34</v>
      </c>
      <c r="E62" s="68"/>
      <c r="F62" s="29" t="s">
        <v>37</v>
      </c>
      <c r="G62" s="193"/>
      <c r="H62" s="225"/>
      <c r="I62" s="32" t="s">
        <v>37</v>
      </c>
      <c r="J62" s="290" t="s">
        <v>46</v>
      </c>
      <c r="K62" s="193"/>
      <c r="L62" s="225"/>
      <c r="M62" s="225"/>
      <c r="N62" s="225"/>
      <c r="O62" s="225"/>
      <c r="P62" s="225"/>
      <c r="Q62" s="225"/>
      <c r="R62" s="225"/>
      <c r="S62" s="194"/>
      <c r="T62" s="193"/>
      <c r="U62" s="225"/>
      <c r="V62" s="194"/>
      <c r="W62" s="193"/>
      <c r="X62" s="225"/>
      <c r="Y62" s="225"/>
      <c r="Z62" s="194"/>
    </row>
    <row r="63" spans="1:28" ht="15.9" customHeight="1" x14ac:dyDescent="0.45">
      <c r="A63" s="319"/>
      <c r="B63" s="8" t="s">
        <v>87</v>
      </c>
      <c r="C63" s="9"/>
      <c r="D63" s="41" t="s">
        <v>34</v>
      </c>
      <c r="E63" s="8"/>
      <c r="F63" s="30" t="s">
        <v>37</v>
      </c>
      <c r="G63" s="240"/>
      <c r="H63" s="239"/>
      <c r="I63" s="35" t="s">
        <v>37</v>
      </c>
      <c r="J63" s="291"/>
      <c r="K63" s="240"/>
      <c r="L63" s="239"/>
      <c r="M63" s="239"/>
      <c r="N63" s="239"/>
      <c r="O63" s="239"/>
      <c r="P63" s="239"/>
      <c r="Q63" s="239"/>
      <c r="R63" s="239"/>
      <c r="S63" s="270"/>
      <c r="T63" s="240"/>
      <c r="U63" s="239"/>
      <c r="V63" s="270"/>
      <c r="W63" s="240"/>
      <c r="X63" s="239"/>
      <c r="Y63" s="239"/>
      <c r="Z63" s="270"/>
    </row>
    <row r="64" spans="1:28" ht="15.9" customHeight="1" x14ac:dyDescent="0.45">
      <c r="A64" s="320"/>
      <c r="B64" s="11" t="s">
        <v>88</v>
      </c>
      <c r="C64" s="12"/>
      <c r="D64" s="42" t="s">
        <v>34</v>
      </c>
      <c r="E64" s="11"/>
      <c r="F64" s="31" t="s">
        <v>37</v>
      </c>
      <c r="G64" s="293"/>
      <c r="H64" s="226"/>
      <c r="I64" s="33" t="s">
        <v>37</v>
      </c>
      <c r="J64" s="292"/>
      <c r="K64" s="195"/>
      <c r="L64" s="226"/>
      <c r="M64" s="226"/>
      <c r="N64" s="226"/>
      <c r="O64" s="226"/>
      <c r="P64" s="226"/>
      <c r="Q64" s="226"/>
      <c r="R64" s="226"/>
      <c r="S64" s="196"/>
      <c r="T64" s="195"/>
      <c r="U64" s="226"/>
      <c r="V64" s="196"/>
      <c r="W64" s="195"/>
      <c r="X64" s="226"/>
      <c r="Y64" s="226"/>
      <c r="Z64" s="196"/>
    </row>
    <row r="65" spans="1:26" ht="30.75" customHeight="1" x14ac:dyDescent="0.45">
      <c r="A65" s="181" t="s">
        <v>91</v>
      </c>
      <c r="B65" s="192"/>
      <c r="C65" s="192"/>
      <c r="D65" s="182"/>
      <c r="E65" s="258"/>
      <c r="F65" s="259"/>
      <c r="G65" s="259"/>
      <c r="H65" s="259"/>
      <c r="I65" s="34" t="s">
        <v>37</v>
      </c>
      <c r="J65" s="188" t="s">
        <v>125</v>
      </c>
      <c r="K65" s="188"/>
      <c r="L65" s="188"/>
      <c r="M65" s="188"/>
      <c r="N65" s="187"/>
      <c r="O65" s="187"/>
      <c r="P65" s="187"/>
      <c r="Q65" s="187"/>
      <c r="R65" s="187"/>
      <c r="S65" s="187"/>
      <c r="T65" s="23" t="s">
        <v>37</v>
      </c>
      <c r="U65" s="219" t="s">
        <v>47</v>
      </c>
      <c r="V65" s="67" t="s">
        <v>32</v>
      </c>
      <c r="W65" s="67" t="s">
        <v>45</v>
      </c>
      <c r="X65" s="64" t="s">
        <v>48</v>
      </c>
      <c r="Y65" s="60" t="s">
        <v>127</v>
      </c>
      <c r="Z65" s="67" t="s">
        <v>49</v>
      </c>
    </row>
    <row r="66" spans="1:26" ht="15.9" customHeight="1" x14ac:dyDescent="0.45">
      <c r="A66" s="181" t="s">
        <v>120</v>
      </c>
      <c r="B66" s="192"/>
      <c r="C66" s="192"/>
      <c r="D66" s="182"/>
      <c r="E66" s="256"/>
      <c r="F66" s="257"/>
      <c r="G66" s="257"/>
      <c r="H66" s="257"/>
      <c r="I66" s="34" t="s">
        <v>37</v>
      </c>
      <c r="J66" s="188" t="s">
        <v>151</v>
      </c>
      <c r="K66" s="188"/>
      <c r="L66" s="188"/>
      <c r="M66" s="188"/>
      <c r="N66" s="186">
        <f>E71-E73</f>
        <v>924330</v>
      </c>
      <c r="O66" s="187"/>
      <c r="P66" s="187"/>
      <c r="Q66" s="187"/>
      <c r="R66" s="187"/>
      <c r="S66" s="187"/>
      <c r="T66" s="23" t="s">
        <v>37</v>
      </c>
      <c r="U66" s="250"/>
      <c r="V66" s="23"/>
      <c r="W66" s="67"/>
      <c r="X66" s="23"/>
      <c r="Y66" s="23"/>
      <c r="Z66" s="67"/>
    </row>
    <row r="67" spans="1:26" ht="15.9" customHeight="1" x14ac:dyDescent="0.45">
      <c r="A67" s="181" t="s">
        <v>92</v>
      </c>
      <c r="B67" s="192"/>
      <c r="C67" s="192"/>
      <c r="D67" s="182"/>
      <c r="E67" s="256"/>
      <c r="F67" s="257"/>
      <c r="G67" s="257"/>
      <c r="H67" s="257"/>
      <c r="I67" s="34" t="s">
        <v>37</v>
      </c>
      <c r="J67" s="188" t="s">
        <v>152</v>
      </c>
      <c r="K67" s="188"/>
      <c r="L67" s="188"/>
      <c r="M67" s="188"/>
      <c r="N67" s="187"/>
      <c r="O67" s="187"/>
      <c r="P67" s="187"/>
      <c r="Q67" s="187"/>
      <c r="R67" s="187"/>
      <c r="S67" s="187"/>
      <c r="T67" s="23" t="s">
        <v>37</v>
      </c>
      <c r="U67" s="250"/>
      <c r="V67" s="23"/>
      <c r="W67" s="67"/>
      <c r="X67" s="23"/>
      <c r="Y67" s="23"/>
      <c r="Z67" s="67"/>
    </row>
    <row r="68" spans="1:26" ht="15.9" customHeight="1" x14ac:dyDescent="0.45">
      <c r="A68" s="260" t="s">
        <v>77</v>
      </c>
      <c r="B68" s="261"/>
      <c r="C68" s="261"/>
      <c r="D68" s="262"/>
      <c r="E68" s="18">
        <f>SUM(E15:E46)</f>
        <v>413800</v>
      </c>
      <c r="F68" s="34" t="s">
        <v>37</v>
      </c>
      <c r="G68" s="256">
        <f>SUM(G28:H46)</f>
        <v>652275</v>
      </c>
      <c r="H68" s="257"/>
      <c r="I68" s="34" t="s">
        <v>37</v>
      </c>
      <c r="J68" s="189" t="s">
        <v>126</v>
      </c>
      <c r="K68" s="189"/>
      <c r="L68" s="189"/>
      <c r="M68" s="189"/>
      <c r="N68" s="187"/>
      <c r="O68" s="187"/>
      <c r="P68" s="187"/>
      <c r="Q68" s="187"/>
      <c r="R68" s="187"/>
      <c r="S68" s="187"/>
      <c r="T68" s="23" t="s">
        <v>37</v>
      </c>
      <c r="U68" s="250"/>
      <c r="V68" s="23"/>
      <c r="W68" s="67"/>
      <c r="X68" s="23"/>
      <c r="Y68" s="23"/>
      <c r="Z68" s="67"/>
    </row>
    <row r="69" spans="1:26" ht="15.9" customHeight="1" x14ac:dyDescent="0.45">
      <c r="A69" s="260" t="s">
        <v>72</v>
      </c>
      <c r="B69" s="261"/>
      <c r="C69" s="261"/>
      <c r="D69" s="262"/>
      <c r="E69" s="4">
        <v>20</v>
      </c>
      <c r="F69" s="28" t="s">
        <v>41</v>
      </c>
      <c r="G69" s="256">
        <f>G68*E69/100</f>
        <v>130455</v>
      </c>
      <c r="H69" s="257"/>
      <c r="I69" s="34" t="s">
        <v>37</v>
      </c>
      <c r="J69" s="188" t="s">
        <v>153</v>
      </c>
      <c r="K69" s="188"/>
      <c r="L69" s="188"/>
      <c r="M69" s="188"/>
      <c r="N69" s="187"/>
      <c r="O69" s="187"/>
      <c r="P69" s="187"/>
      <c r="Q69" s="187"/>
      <c r="R69" s="187"/>
      <c r="S69" s="187"/>
      <c r="T69" s="23" t="s">
        <v>37</v>
      </c>
      <c r="U69" s="250"/>
      <c r="V69" s="23"/>
      <c r="W69" s="67"/>
      <c r="X69" s="23"/>
      <c r="Y69" s="23"/>
      <c r="Z69" s="67"/>
    </row>
    <row r="70" spans="1:26" ht="15.9" customHeight="1" x14ac:dyDescent="0.45">
      <c r="A70" s="260" t="s">
        <v>149</v>
      </c>
      <c r="B70" s="261"/>
      <c r="C70" s="261"/>
      <c r="D70" s="262"/>
      <c r="E70" s="256"/>
      <c r="F70" s="257"/>
      <c r="G70" s="257"/>
      <c r="H70" s="257"/>
      <c r="I70" s="34" t="s">
        <v>37</v>
      </c>
      <c r="J70" s="191" t="s">
        <v>154</v>
      </c>
      <c r="K70" s="191"/>
      <c r="L70" s="191"/>
      <c r="M70" s="191"/>
      <c r="N70" s="187"/>
      <c r="O70" s="187"/>
      <c r="P70" s="187"/>
      <c r="Q70" s="187"/>
      <c r="R70" s="187"/>
      <c r="S70" s="187"/>
      <c r="T70" s="23" t="s">
        <v>37</v>
      </c>
      <c r="U70" s="250"/>
      <c r="V70" s="23"/>
      <c r="W70" s="67"/>
      <c r="X70" s="23"/>
      <c r="Y70" s="23"/>
      <c r="Z70" s="67"/>
    </row>
    <row r="71" spans="1:26" ht="15.9" customHeight="1" x14ac:dyDescent="0.45">
      <c r="A71" s="260" t="s">
        <v>121</v>
      </c>
      <c r="B71" s="261"/>
      <c r="C71" s="261"/>
      <c r="D71" s="262"/>
      <c r="E71" s="258">
        <f>E68+G68+G69</f>
        <v>1196530</v>
      </c>
      <c r="F71" s="192"/>
      <c r="G71" s="192"/>
      <c r="H71" s="192"/>
      <c r="I71" s="34" t="s">
        <v>37</v>
      </c>
      <c r="J71" s="188" t="s">
        <v>155</v>
      </c>
      <c r="K71" s="188"/>
      <c r="L71" s="188"/>
      <c r="M71" s="188"/>
      <c r="N71" s="187"/>
      <c r="O71" s="187"/>
      <c r="P71" s="187"/>
      <c r="Q71" s="187"/>
      <c r="R71" s="187"/>
      <c r="S71" s="187"/>
      <c r="T71" s="23" t="s">
        <v>37</v>
      </c>
      <c r="U71" s="250"/>
      <c r="V71" s="61"/>
      <c r="W71" s="62"/>
      <c r="X71" s="23"/>
      <c r="Y71" s="23"/>
      <c r="Z71" s="67" t="s">
        <v>50</v>
      </c>
    </row>
    <row r="72" spans="1:26" ht="15.9" customHeight="1" x14ac:dyDescent="0.45">
      <c r="A72" s="241" t="s">
        <v>122</v>
      </c>
      <c r="B72" s="241"/>
      <c r="C72" s="241"/>
      <c r="D72" s="241"/>
      <c r="E72" s="253"/>
      <c r="F72" s="254"/>
      <c r="G72" s="254"/>
      <c r="H72" s="254"/>
      <c r="I72" s="32" t="s">
        <v>37</v>
      </c>
      <c r="J72" s="188" t="s">
        <v>156</v>
      </c>
      <c r="K72" s="188"/>
      <c r="L72" s="188"/>
      <c r="M72" s="188"/>
      <c r="N72" s="187"/>
      <c r="O72" s="187"/>
      <c r="P72" s="187"/>
      <c r="Q72" s="187"/>
      <c r="R72" s="187"/>
      <c r="S72" s="187"/>
      <c r="T72" s="23" t="s">
        <v>37</v>
      </c>
      <c r="U72" s="250"/>
      <c r="V72" s="61"/>
      <c r="W72" s="62"/>
      <c r="X72" s="23"/>
      <c r="Y72" s="23"/>
      <c r="Z72" s="67" t="s">
        <v>51</v>
      </c>
    </row>
    <row r="73" spans="1:26" ht="15.9" customHeight="1" x14ac:dyDescent="0.45">
      <c r="A73" s="241" t="s">
        <v>123</v>
      </c>
      <c r="B73" s="241"/>
      <c r="C73" s="241"/>
      <c r="D73" s="241"/>
      <c r="E73" s="251">
        <f>ROUNDDOWN((E71-E26-E18)*0.2+E26*0.5+E18,-2)</f>
        <v>272200</v>
      </c>
      <c r="F73" s="252"/>
      <c r="G73" s="252"/>
      <c r="H73" s="252"/>
      <c r="I73" s="32" t="s">
        <v>37</v>
      </c>
      <c r="J73" s="317" t="s">
        <v>157</v>
      </c>
      <c r="K73" s="317"/>
      <c r="L73" s="317"/>
      <c r="M73" s="317"/>
      <c r="N73" s="187"/>
      <c r="O73" s="187"/>
      <c r="P73" s="187"/>
      <c r="Q73" s="187"/>
      <c r="R73" s="187"/>
      <c r="S73" s="187"/>
      <c r="T73" s="23" t="s">
        <v>37</v>
      </c>
      <c r="U73" s="250"/>
      <c r="V73" s="63"/>
      <c r="W73" s="63"/>
      <c r="X73" s="23"/>
      <c r="Y73" s="23"/>
      <c r="Z73" s="67" t="s">
        <v>52</v>
      </c>
    </row>
    <row r="74" spans="1:26" ht="20.25" customHeight="1" x14ac:dyDescent="0.45">
      <c r="A74" s="241" t="s">
        <v>124</v>
      </c>
      <c r="B74" s="241"/>
      <c r="C74" s="241"/>
      <c r="D74" s="241"/>
      <c r="E74" s="315" t="s">
        <v>253</v>
      </c>
      <c r="F74" s="316"/>
      <c r="G74" s="316"/>
      <c r="H74" s="316"/>
      <c r="I74" s="32" t="s">
        <v>37</v>
      </c>
      <c r="J74" s="317" t="s">
        <v>158</v>
      </c>
      <c r="K74" s="317"/>
      <c r="L74" s="317"/>
      <c r="M74" s="317"/>
      <c r="N74" s="187"/>
      <c r="O74" s="187"/>
      <c r="P74" s="187"/>
      <c r="Q74" s="187"/>
      <c r="R74" s="187"/>
      <c r="S74" s="187"/>
      <c r="T74" s="23" t="s">
        <v>37</v>
      </c>
      <c r="U74" s="250"/>
      <c r="V74" s="63"/>
      <c r="W74" s="63"/>
      <c r="X74" s="23"/>
      <c r="Y74" s="23"/>
      <c r="Z74" s="67" t="s">
        <v>53</v>
      </c>
    </row>
    <row r="75" spans="1:26" ht="21" customHeight="1" x14ac:dyDescent="0.45">
      <c r="A75" s="23" t="s">
        <v>30</v>
      </c>
      <c r="B75" s="187"/>
      <c r="C75" s="187"/>
      <c r="D75" s="187"/>
      <c r="E75" s="43" t="s">
        <v>42</v>
      </c>
      <c r="F75" s="187"/>
      <c r="G75" s="187"/>
      <c r="H75" s="187"/>
      <c r="I75" s="187"/>
      <c r="J75" s="189" t="s">
        <v>159</v>
      </c>
      <c r="K75" s="189"/>
      <c r="L75" s="189"/>
      <c r="M75" s="189"/>
      <c r="N75" s="187"/>
      <c r="O75" s="187"/>
      <c r="P75" s="187"/>
      <c r="Q75" s="187"/>
      <c r="R75" s="187"/>
      <c r="S75" s="187"/>
      <c r="T75" s="23" t="s">
        <v>37</v>
      </c>
      <c r="U75" s="222"/>
      <c r="V75" s="181" t="s">
        <v>54</v>
      </c>
      <c r="W75" s="182"/>
      <c r="X75" s="23"/>
      <c r="Y75" s="23"/>
      <c r="Z75" s="67"/>
    </row>
    <row r="76" spans="1:26" ht="15.9" customHeight="1" x14ac:dyDescent="0.45">
      <c r="A76" s="3" t="s">
        <v>93</v>
      </c>
    </row>
    <row r="83" spans="3:3" x14ac:dyDescent="0.45">
      <c r="C83" s="74"/>
    </row>
  </sheetData>
  <mergeCells count="385">
    <mergeCell ref="T2:Z2"/>
    <mergeCell ref="T3:U4"/>
    <mergeCell ref="V3:Z4"/>
    <mergeCell ref="A4:B4"/>
    <mergeCell ref="C4:F4"/>
    <mergeCell ref="G4:K4"/>
    <mergeCell ref="L4:S4"/>
    <mergeCell ref="A2:B3"/>
    <mergeCell ref="C2:C3"/>
    <mergeCell ref="D2:D3"/>
    <mergeCell ref="E2:E3"/>
    <mergeCell ref="F2:F3"/>
    <mergeCell ref="G2:S3"/>
    <mergeCell ref="A5:B5"/>
    <mergeCell ref="C5:F5"/>
    <mergeCell ref="G5:K5"/>
    <mergeCell ref="L5:S5"/>
    <mergeCell ref="T5:U6"/>
    <mergeCell ref="V5:Z6"/>
    <mergeCell ref="A6:B6"/>
    <mergeCell ref="C6:F6"/>
    <mergeCell ref="G6:K6"/>
    <mergeCell ref="M6:S6"/>
    <mergeCell ref="P7:Q8"/>
    <mergeCell ref="R7:S8"/>
    <mergeCell ref="T7:U7"/>
    <mergeCell ref="V7:X8"/>
    <mergeCell ref="Y7:Z8"/>
    <mergeCell ref="T8:U8"/>
    <mergeCell ref="A7:F8"/>
    <mergeCell ref="G7:I8"/>
    <mergeCell ref="J7:J8"/>
    <mergeCell ref="K7:K8"/>
    <mergeCell ref="L7:M8"/>
    <mergeCell ref="N7:O8"/>
    <mergeCell ref="V9:W10"/>
    <mergeCell ref="X9:X10"/>
    <mergeCell ref="Y9:Z12"/>
    <mergeCell ref="T10:U10"/>
    <mergeCell ref="T11:U11"/>
    <mergeCell ref="V11:W11"/>
    <mergeCell ref="T12:U12"/>
    <mergeCell ref="A9:F10"/>
    <mergeCell ref="G9:I10"/>
    <mergeCell ref="J9:J10"/>
    <mergeCell ref="K9:K10"/>
    <mergeCell ref="L9:M10"/>
    <mergeCell ref="N9:O10"/>
    <mergeCell ref="A11:F11"/>
    <mergeCell ref="G11:I11"/>
    <mergeCell ref="L11:M11"/>
    <mergeCell ref="N11:O11"/>
    <mergeCell ref="P11:Q11"/>
    <mergeCell ref="R11:S11"/>
    <mergeCell ref="P9:Q10"/>
    <mergeCell ref="R9:S10"/>
    <mergeCell ref="T9:U9"/>
    <mergeCell ref="V12:W12"/>
    <mergeCell ref="A13:B13"/>
    <mergeCell ref="E13:F14"/>
    <mergeCell ref="G13:I14"/>
    <mergeCell ref="J13:K13"/>
    <mergeCell ref="L13:S13"/>
    <mergeCell ref="T13:U14"/>
    <mergeCell ref="V13:X14"/>
    <mergeCell ref="A12:F12"/>
    <mergeCell ref="G12:I12"/>
    <mergeCell ref="L12:M12"/>
    <mergeCell ref="N12:O12"/>
    <mergeCell ref="P12:Q12"/>
    <mergeCell ref="R12:S12"/>
    <mergeCell ref="G17:I18"/>
    <mergeCell ref="J17:K17"/>
    <mergeCell ref="L17:N17"/>
    <mergeCell ref="O17:P17"/>
    <mergeCell ref="Q17:R17"/>
    <mergeCell ref="Y13:Z14"/>
    <mergeCell ref="A14:D14"/>
    <mergeCell ref="J14:K14"/>
    <mergeCell ref="L14:S14"/>
    <mergeCell ref="A15:A18"/>
    <mergeCell ref="J15:K15"/>
    <mergeCell ref="L15:N15"/>
    <mergeCell ref="O15:P15"/>
    <mergeCell ref="Q15:R15"/>
    <mergeCell ref="S15:T15"/>
    <mergeCell ref="S17:T17"/>
    <mergeCell ref="J18:K18"/>
    <mergeCell ref="L18:N18"/>
    <mergeCell ref="O18:P18"/>
    <mergeCell ref="Q18:R18"/>
    <mergeCell ref="S18:T18"/>
    <mergeCell ref="J16:K16"/>
    <mergeCell ref="L16:N16"/>
    <mergeCell ref="O16:P16"/>
    <mergeCell ref="Q16:R16"/>
    <mergeCell ref="S16:T16"/>
    <mergeCell ref="S21:T21"/>
    <mergeCell ref="J22:K22"/>
    <mergeCell ref="L22:N22"/>
    <mergeCell ref="O22:P22"/>
    <mergeCell ref="Q22:R22"/>
    <mergeCell ref="S22:T22"/>
    <mergeCell ref="S19:T19"/>
    <mergeCell ref="B20:D20"/>
    <mergeCell ref="J20:K20"/>
    <mergeCell ref="L20:N20"/>
    <mergeCell ref="O20:P20"/>
    <mergeCell ref="Q20:R20"/>
    <mergeCell ref="S20:T20"/>
    <mergeCell ref="G19:I27"/>
    <mergeCell ref="J19:K19"/>
    <mergeCell ref="L19:N19"/>
    <mergeCell ref="O19:P19"/>
    <mergeCell ref="Q19:R19"/>
    <mergeCell ref="J21:K21"/>
    <mergeCell ref="L21:N21"/>
    <mergeCell ref="O21:P21"/>
    <mergeCell ref="Q21:R21"/>
    <mergeCell ref="J23:K23"/>
    <mergeCell ref="L23:N23"/>
    <mergeCell ref="O23:P23"/>
    <mergeCell ref="Q23:R23"/>
    <mergeCell ref="S23:T23"/>
    <mergeCell ref="J24:K24"/>
    <mergeCell ref="L24:N24"/>
    <mergeCell ref="O24:P24"/>
    <mergeCell ref="Q24:R24"/>
    <mergeCell ref="S24:T24"/>
    <mergeCell ref="J25:K25"/>
    <mergeCell ref="L25:N25"/>
    <mergeCell ref="O25:P25"/>
    <mergeCell ref="Q25:R25"/>
    <mergeCell ref="S25:T25"/>
    <mergeCell ref="J26:K26"/>
    <mergeCell ref="L26:N26"/>
    <mergeCell ref="O26:P26"/>
    <mergeCell ref="Q26:R26"/>
    <mergeCell ref="S26:T26"/>
    <mergeCell ref="J27:K27"/>
    <mergeCell ref="L27:N27"/>
    <mergeCell ref="O27:P27"/>
    <mergeCell ref="Q27:R27"/>
    <mergeCell ref="S27:T27"/>
    <mergeCell ref="A28:A30"/>
    <mergeCell ref="G28:H28"/>
    <mergeCell ref="J28:K28"/>
    <mergeCell ref="L28:N28"/>
    <mergeCell ref="O28:P28"/>
    <mergeCell ref="A19:A27"/>
    <mergeCell ref="G30:H30"/>
    <mergeCell ref="J30:K30"/>
    <mergeCell ref="L30:N30"/>
    <mergeCell ref="O30:P30"/>
    <mergeCell ref="Q30:R30"/>
    <mergeCell ref="S30:T30"/>
    <mergeCell ref="Q28:R28"/>
    <mergeCell ref="S28:T28"/>
    <mergeCell ref="G29:H29"/>
    <mergeCell ref="J29:K29"/>
    <mergeCell ref="L29:N29"/>
    <mergeCell ref="O29:P29"/>
    <mergeCell ref="Q29:R29"/>
    <mergeCell ref="S29:T29"/>
    <mergeCell ref="S31:T31"/>
    <mergeCell ref="G32:H32"/>
    <mergeCell ref="J32:K32"/>
    <mergeCell ref="L32:N32"/>
    <mergeCell ref="O32:P32"/>
    <mergeCell ref="Q32:R32"/>
    <mergeCell ref="S32:T32"/>
    <mergeCell ref="A31:A36"/>
    <mergeCell ref="G31:H31"/>
    <mergeCell ref="J31:K31"/>
    <mergeCell ref="L31:N31"/>
    <mergeCell ref="O31:P31"/>
    <mergeCell ref="Q31:R31"/>
    <mergeCell ref="G33:H33"/>
    <mergeCell ref="J33:K33"/>
    <mergeCell ref="L33:N33"/>
    <mergeCell ref="O33:P33"/>
    <mergeCell ref="G35:H35"/>
    <mergeCell ref="J35:K35"/>
    <mergeCell ref="L35:N35"/>
    <mergeCell ref="O35:P35"/>
    <mergeCell ref="Q35:R35"/>
    <mergeCell ref="S35:T35"/>
    <mergeCell ref="Q33:R33"/>
    <mergeCell ref="S33:T33"/>
    <mergeCell ref="G34:H34"/>
    <mergeCell ref="J34:K34"/>
    <mergeCell ref="L34:N34"/>
    <mergeCell ref="O34:P34"/>
    <mergeCell ref="Q34:R34"/>
    <mergeCell ref="S34:T34"/>
    <mergeCell ref="G37:H37"/>
    <mergeCell ref="J37:K37"/>
    <mergeCell ref="L37:N37"/>
    <mergeCell ref="O37:P37"/>
    <mergeCell ref="Q37:R37"/>
    <mergeCell ref="S37:T37"/>
    <mergeCell ref="G36:H36"/>
    <mergeCell ref="J36:K36"/>
    <mergeCell ref="L36:N36"/>
    <mergeCell ref="O36:P36"/>
    <mergeCell ref="Q36:R36"/>
    <mergeCell ref="S36:T36"/>
    <mergeCell ref="G39:H39"/>
    <mergeCell ref="J39:K39"/>
    <mergeCell ref="L39:N39"/>
    <mergeCell ref="O39:P39"/>
    <mergeCell ref="Q39:R39"/>
    <mergeCell ref="S39:T39"/>
    <mergeCell ref="G38:H38"/>
    <mergeCell ref="J38:K38"/>
    <mergeCell ref="L38:N38"/>
    <mergeCell ref="O38:P38"/>
    <mergeCell ref="Q38:R38"/>
    <mergeCell ref="S38:T38"/>
    <mergeCell ref="S40:T40"/>
    <mergeCell ref="G41:H41"/>
    <mergeCell ref="J41:K41"/>
    <mergeCell ref="L41:N41"/>
    <mergeCell ref="O41:P41"/>
    <mergeCell ref="Q41:R41"/>
    <mergeCell ref="S41:T41"/>
    <mergeCell ref="A40:A41"/>
    <mergeCell ref="G40:H40"/>
    <mergeCell ref="J40:K40"/>
    <mergeCell ref="L40:N40"/>
    <mergeCell ref="O40:P40"/>
    <mergeCell ref="Q40:R40"/>
    <mergeCell ref="S42:T42"/>
    <mergeCell ref="G43:H43"/>
    <mergeCell ref="J43:K43"/>
    <mergeCell ref="L43:N43"/>
    <mergeCell ref="O43:P43"/>
    <mergeCell ref="Q43:R43"/>
    <mergeCell ref="S43:T43"/>
    <mergeCell ref="A42:A44"/>
    <mergeCell ref="G42:H42"/>
    <mergeCell ref="J42:K42"/>
    <mergeCell ref="L42:N42"/>
    <mergeCell ref="O42:P42"/>
    <mergeCell ref="Q42:R42"/>
    <mergeCell ref="G44:H44"/>
    <mergeCell ref="J44:K44"/>
    <mergeCell ref="L44:N44"/>
    <mergeCell ref="O44:P44"/>
    <mergeCell ref="Q44:R44"/>
    <mergeCell ref="S44:T44"/>
    <mergeCell ref="A45:A46"/>
    <mergeCell ref="G45:H45"/>
    <mergeCell ref="J45:K45"/>
    <mergeCell ref="L45:N45"/>
    <mergeCell ref="O45:P45"/>
    <mergeCell ref="Q45:R45"/>
    <mergeCell ref="S45:T45"/>
    <mergeCell ref="G46:H46"/>
    <mergeCell ref="J46:K46"/>
    <mergeCell ref="L46:N46"/>
    <mergeCell ref="O46:P46"/>
    <mergeCell ref="Q46:R46"/>
    <mergeCell ref="S46:T46"/>
    <mergeCell ref="A47:A49"/>
    <mergeCell ref="G47:H47"/>
    <mergeCell ref="J47:K47"/>
    <mergeCell ref="L47:N47"/>
    <mergeCell ref="O47:P47"/>
    <mergeCell ref="G49:H49"/>
    <mergeCell ref="J49:K49"/>
    <mergeCell ref="L49:N49"/>
    <mergeCell ref="O49:P49"/>
    <mergeCell ref="Q49:R49"/>
    <mergeCell ref="S49:T49"/>
    <mergeCell ref="Q47:R47"/>
    <mergeCell ref="S47:T47"/>
    <mergeCell ref="G48:H48"/>
    <mergeCell ref="J48:K48"/>
    <mergeCell ref="L48:N48"/>
    <mergeCell ref="O48:P48"/>
    <mergeCell ref="Q48:R48"/>
    <mergeCell ref="S48:T48"/>
    <mergeCell ref="S50:T50"/>
    <mergeCell ref="G51:H51"/>
    <mergeCell ref="J51:K51"/>
    <mergeCell ref="L51:N51"/>
    <mergeCell ref="O51:P51"/>
    <mergeCell ref="Q51:R51"/>
    <mergeCell ref="S51:T51"/>
    <mergeCell ref="A50:A52"/>
    <mergeCell ref="G50:H50"/>
    <mergeCell ref="J50:K50"/>
    <mergeCell ref="L50:N50"/>
    <mergeCell ref="O50:P50"/>
    <mergeCell ref="Q50:R50"/>
    <mergeCell ref="G52:H52"/>
    <mergeCell ref="J52:K52"/>
    <mergeCell ref="L52:N52"/>
    <mergeCell ref="O52:P52"/>
    <mergeCell ref="Q52:R52"/>
    <mergeCell ref="S52:T52"/>
    <mergeCell ref="Q53:R53"/>
    <mergeCell ref="S53:T53"/>
    <mergeCell ref="G54:H54"/>
    <mergeCell ref="J54:K54"/>
    <mergeCell ref="L54:N54"/>
    <mergeCell ref="O54:P54"/>
    <mergeCell ref="Q54:R54"/>
    <mergeCell ref="S54:T54"/>
    <mergeCell ref="G55:H55"/>
    <mergeCell ref="J55:K55"/>
    <mergeCell ref="L55:N55"/>
    <mergeCell ref="O55:P55"/>
    <mergeCell ref="Q55:R55"/>
    <mergeCell ref="G61:H61"/>
    <mergeCell ref="A62:A64"/>
    <mergeCell ref="G62:H62"/>
    <mergeCell ref="J62:J64"/>
    <mergeCell ref="K62:S64"/>
    <mergeCell ref="T62:V64"/>
    <mergeCell ref="S55:T55"/>
    <mergeCell ref="A56:A58"/>
    <mergeCell ref="G56:H56"/>
    <mergeCell ref="J56:K61"/>
    <mergeCell ref="L56:Z61"/>
    <mergeCell ref="G57:H57"/>
    <mergeCell ref="G58:H58"/>
    <mergeCell ref="A59:A61"/>
    <mergeCell ref="G59:H59"/>
    <mergeCell ref="G60:H60"/>
    <mergeCell ref="W62:Z64"/>
    <mergeCell ref="G63:H63"/>
    <mergeCell ref="G64:H64"/>
    <mergeCell ref="A53:A55"/>
    <mergeCell ref="G53:H53"/>
    <mergeCell ref="J53:K53"/>
    <mergeCell ref="L53:N53"/>
    <mergeCell ref="O53:P53"/>
    <mergeCell ref="A65:D65"/>
    <mergeCell ref="E65:H65"/>
    <mergeCell ref="J65:M65"/>
    <mergeCell ref="N65:S65"/>
    <mergeCell ref="U65:U75"/>
    <mergeCell ref="A66:D66"/>
    <mergeCell ref="E66:H66"/>
    <mergeCell ref="A68:D68"/>
    <mergeCell ref="G68:H68"/>
    <mergeCell ref="J68:M68"/>
    <mergeCell ref="N68:S68"/>
    <mergeCell ref="A69:D69"/>
    <mergeCell ref="G69:H69"/>
    <mergeCell ref="J69:M69"/>
    <mergeCell ref="N69:S69"/>
    <mergeCell ref="J66:M66"/>
    <mergeCell ref="N66:S66"/>
    <mergeCell ref="A67:D67"/>
    <mergeCell ref="E67:H67"/>
    <mergeCell ref="J67:M67"/>
    <mergeCell ref="N67:S67"/>
    <mergeCell ref="A72:D72"/>
    <mergeCell ref="E72:H72"/>
    <mergeCell ref="J72:M72"/>
    <mergeCell ref="N72:S72"/>
    <mergeCell ref="A73:D73"/>
    <mergeCell ref="E73:H73"/>
    <mergeCell ref="J73:M73"/>
    <mergeCell ref="N73:S73"/>
    <mergeCell ref="A70:D70"/>
    <mergeCell ref="E70:H70"/>
    <mergeCell ref="J70:M70"/>
    <mergeCell ref="N70:S70"/>
    <mergeCell ref="A71:D71"/>
    <mergeCell ref="E71:H71"/>
    <mergeCell ref="J71:M71"/>
    <mergeCell ref="N71:S71"/>
    <mergeCell ref="V75:W75"/>
    <mergeCell ref="A74:D74"/>
    <mergeCell ref="E74:H74"/>
    <mergeCell ref="J74:M74"/>
    <mergeCell ref="N74:S74"/>
    <mergeCell ref="B75:D75"/>
    <mergeCell ref="F75:I75"/>
    <mergeCell ref="J75:M75"/>
    <mergeCell ref="N75:S75"/>
  </mergeCells>
  <phoneticPr fontId="1" type="noConversion"/>
  <pageMargins left="0.7" right="0.7" top="0.75" bottom="0.75" header="0.3" footer="0.3"/>
  <pageSetup paperSize="9" orientation="portrait" horizontalDpi="4294967292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3"/>
  <sheetViews>
    <sheetView topLeftCell="B10" workbookViewId="0">
      <selection activeCell="L23" sqref="L23:N23"/>
    </sheetView>
  </sheetViews>
  <sheetFormatPr defaultColWidth="7.4140625" defaultRowHeight="16" x14ac:dyDescent="0.45"/>
  <cols>
    <col min="1" max="1" width="7.4140625" style="3" customWidth="1"/>
    <col min="2" max="2" width="11.9140625" style="3" customWidth="1"/>
    <col min="3" max="3" width="7.1640625" style="3" customWidth="1"/>
    <col min="4" max="4" width="5.08203125" style="3" customWidth="1"/>
    <col min="5" max="5" width="9.6640625" style="3" customWidth="1"/>
    <col min="6" max="6" width="3.6640625" style="3" customWidth="1"/>
    <col min="7" max="7" width="5.9140625" style="3" customWidth="1"/>
    <col min="8" max="8" width="3.9140625" style="3" customWidth="1"/>
    <col min="9" max="9" width="3" style="3" customWidth="1"/>
    <col min="10" max="10" width="6.6640625" style="3" customWidth="1"/>
    <col min="11" max="11" width="6.5" style="3" customWidth="1"/>
    <col min="12" max="12" width="4.6640625" style="3" customWidth="1"/>
    <col min="13" max="13" width="6.6640625" style="3" customWidth="1"/>
    <col min="14" max="14" width="9.5" style="3" customWidth="1"/>
    <col min="15" max="15" width="4.5" style="3" customWidth="1"/>
    <col min="16" max="16" width="2.9140625" style="3" customWidth="1"/>
    <col min="17" max="18" width="4.5" style="3" customWidth="1"/>
    <col min="19" max="19" width="3.1640625" style="3" customWidth="1"/>
    <col min="20" max="20" width="3" style="3" customWidth="1"/>
    <col min="21" max="21" width="5.58203125" style="3" customWidth="1"/>
    <col min="22" max="22" width="8.9140625" style="3" customWidth="1"/>
    <col min="23" max="23" width="6.08203125" style="3" customWidth="1"/>
    <col min="24" max="25" width="6.4140625" style="3" customWidth="1"/>
    <col min="26" max="26" width="7" style="3" customWidth="1"/>
    <col min="27" max="27" width="7.6640625" style="3" customWidth="1"/>
    <col min="28" max="28" width="5.58203125" style="3" customWidth="1"/>
    <col min="29" max="29" width="5.1640625" style="3" customWidth="1"/>
    <col min="30" max="30" width="6.5" style="3" customWidth="1"/>
    <col min="31" max="31" width="6.6640625" style="3" customWidth="1"/>
    <col min="32" max="33" width="4.6640625" style="3" customWidth="1"/>
    <col min="34" max="16384" width="7.4140625" style="3"/>
  </cols>
  <sheetData>
    <row r="1" spans="1:28" ht="19.5" customHeight="1" x14ac:dyDescent="0.45">
      <c r="A1" s="3" t="s">
        <v>97</v>
      </c>
      <c r="N1" s="3" t="s">
        <v>195</v>
      </c>
      <c r="Y1" s="3" t="s">
        <v>98</v>
      </c>
    </row>
    <row r="2" spans="1:28" ht="18.75" customHeight="1" x14ac:dyDescent="0.45">
      <c r="A2" s="193" t="s">
        <v>0</v>
      </c>
      <c r="B2" s="194"/>
      <c r="C2" s="187" t="s">
        <v>66</v>
      </c>
      <c r="D2" s="187" t="s">
        <v>67</v>
      </c>
      <c r="E2" s="187">
        <v>0</v>
      </c>
      <c r="F2" s="187">
        <v>2</v>
      </c>
      <c r="G2" s="199" t="s">
        <v>64</v>
      </c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1"/>
      <c r="T2" s="181" t="s">
        <v>62</v>
      </c>
      <c r="U2" s="192"/>
      <c r="V2" s="192"/>
      <c r="W2" s="192"/>
      <c r="X2" s="192"/>
      <c r="Y2" s="192"/>
      <c r="Z2" s="182"/>
    </row>
    <row r="3" spans="1:28" ht="15" customHeight="1" x14ac:dyDescent="0.45">
      <c r="A3" s="195"/>
      <c r="B3" s="196"/>
      <c r="C3" s="187"/>
      <c r="D3" s="187"/>
      <c r="E3" s="187"/>
      <c r="F3" s="187"/>
      <c r="G3" s="327"/>
      <c r="H3" s="328"/>
      <c r="I3" s="328"/>
      <c r="J3" s="328"/>
      <c r="K3" s="328"/>
      <c r="L3" s="328"/>
      <c r="M3" s="328"/>
      <c r="N3" s="328"/>
      <c r="O3" s="328"/>
      <c r="P3" s="328"/>
      <c r="Q3" s="328"/>
      <c r="R3" s="328"/>
      <c r="S3" s="329"/>
      <c r="T3" s="193" t="s">
        <v>1</v>
      </c>
      <c r="U3" s="194"/>
      <c r="V3" s="187" t="s">
        <v>165</v>
      </c>
      <c r="W3" s="187"/>
      <c r="X3" s="187"/>
      <c r="Y3" s="187"/>
      <c r="Z3" s="187"/>
    </row>
    <row r="4" spans="1:28" ht="20.149999999999999" customHeight="1" x14ac:dyDescent="0.45">
      <c r="A4" s="197" t="s">
        <v>107</v>
      </c>
      <c r="B4" s="198"/>
      <c r="C4" s="181">
        <v>123456</v>
      </c>
      <c r="D4" s="192"/>
      <c r="E4" s="192"/>
      <c r="F4" s="182"/>
      <c r="G4" s="187" t="s">
        <v>39</v>
      </c>
      <c r="H4" s="187"/>
      <c r="I4" s="187"/>
      <c r="J4" s="187"/>
      <c r="K4" s="187"/>
      <c r="L4" s="326" t="s">
        <v>164</v>
      </c>
      <c r="M4" s="326"/>
      <c r="N4" s="326"/>
      <c r="O4" s="326"/>
      <c r="P4" s="326"/>
      <c r="Q4" s="326"/>
      <c r="R4" s="326"/>
      <c r="S4" s="326"/>
      <c r="T4" s="195"/>
      <c r="U4" s="196"/>
      <c r="V4" s="187"/>
      <c r="W4" s="187"/>
      <c r="X4" s="187"/>
      <c r="Y4" s="187"/>
      <c r="Z4" s="187"/>
    </row>
    <row r="5" spans="1:28" ht="20.149999999999999" customHeight="1" x14ac:dyDescent="0.45">
      <c r="A5" s="181" t="s">
        <v>68</v>
      </c>
      <c r="B5" s="182"/>
      <c r="C5" s="181" t="s">
        <v>80</v>
      </c>
      <c r="D5" s="192"/>
      <c r="E5" s="192"/>
      <c r="F5" s="182"/>
      <c r="G5" s="187" t="s">
        <v>82</v>
      </c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7"/>
      <c r="T5" s="193" t="s">
        <v>2</v>
      </c>
      <c r="U5" s="194"/>
      <c r="V5" s="187" t="s">
        <v>79</v>
      </c>
      <c r="W5" s="187"/>
      <c r="X5" s="187"/>
      <c r="Y5" s="187"/>
      <c r="Z5" s="187"/>
    </row>
    <row r="6" spans="1:28" ht="18.75" customHeight="1" x14ac:dyDescent="0.45">
      <c r="A6" s="181" t="s">
        <v>3</v>
      </c>
      <c r="B6" s="182"/>
      <c r="C6" s="181" t="s">
        <v>196</v>
      </c>
      <c r="D6" s="192"/>
      <c r="E6" s="192"/>
      <c r="F6" s="182"/>
      <c r="G6" s="206"/>
      <c r="H6" s="206"/>
      <c r="I6" s="206"/>
      <c r="J6" s="206"/>
      <c r="K6" s="206"/>
      <c r="L6" s="78" t="s">
        <v>56</v>
      </c>
      <c r="M6" s="187"/>
      <c r="N6" s="187"/>
      <c r="O6" s="187"/>
      <c r="P6" s="187"/>
      <c r="Q6" s="187"/>
      <c r="R6" s="187"/>
      <c r="S6" s="187"/>
      <c r="T6" s="195"/>
      <c r="U6" s="196"/>
      <c r="V6" s="187"/>
      <c r="W6" s="187"/>
      <c r="X6" s="187"/>
      <c r="Y6" s="187"/>
      <c r="Z6" s="187"/>
    </row>
    <row r="7" spans="1:28" ht="21" customHeight="1" x14ac:dyDescent="0.45">
      <c r="A7" s="193" t="s">
        <v>69</v>
      </c>
      <c r="B7" s="225"/>
      <c r="C7" s="225"/>
      <c r="D7" s="225"/>
      <c r="E7" s="225"/>
      <c r="F7" s="194"/>
      <c r="G7" s="219" t="s">
        <v>40</v>
      </c>
      <c r="H7" s="220"/>
      <c r="I7" s="221"/>
      <c r="J7" s="217" t="s">
        <v>43</v>
      </c>
      <c r="K7" s="217" t="s">
        <v>55</v>
      </c>
      <c r="L7" s="219" t="s">
        <v>57</v>
      </c>
      <c r="M7" s="221"/>
      <c r="N7" s="219" t="s">
        <v>58</v>
      </c>
      <c r="O7" s="221"/>
      <c r="P7" s="219" t="s">
        <v>108</v>
      </c>
      <c r="Q7" s="221"/>
      <c r="R7" s="219" t="s">
        <v>109</v>
      </c>
      <c r="S7" s="221"/>
      <c r="T7" s="215" t="s">
        <v>96</v>
      </c>
      <c r="U7" s="216"/>
      <c r="V7" s="284" t="s">
        <v>146</v>
      </c>
      <c r="W7" s="285"/>
      <c r="X7" s="286"/>
      <c r="Y7" s="219" t="s">
        <v>63</v>
      </c>
      <c r="Z7" s="221"/>
    </row>
    <row r="8" spans="1:28" ht="15" customHeight="1" x14ac:dyDescent="0.45">
      <c r="A8" s="195"/>
      <c r="B8" s="226"/>
      <c r="C8" s="226"/>
      <c r="D8" s="226"/>
      <c r="E8" s="226"/>
      <c r="F8" s="196"/>
      <c r="G8" s="222"/>
      <c r="H8" s="223"/>
      <c r="I8" s="224"/>
      <c r="J8" s="218"/>
      <c r="K8" s="218"/>
      <c r="L8" s="222"/>
      <c r="M8" s="224"/>
      <c r="N8" s="222"/>
      <c r="O8" s="224"/>
      <c r="P8" s="222"/>
      <c r="Q8" s="224"/>
      <c r="R8" s="222"/>
      <c r="S8" s="224"/>
      <c r="T8" s="215" t="s">
        <v>99</v>
      </c>
      <c r="U8" s="216"/>
      <c r="V8" s="287"/>
      <c r="W8" s="288"/>
      <c r="X8" s="289"/>
      <c r="Y8" s="222"/>
      <c r="Z8" s="224"/>
    </row>
    <row r="9" spans="1:28" ht="18" customHeight="1" x14ac:dyDescent="0.45">
      <c r="A9" s="193" t="s">
        <v>198</v>
      </c>
      <c r="B9" s="225"/>
      <c r="C9" s="225"/>
      <c r="D9" s="225"/>
      <c r="E9" s="225"/>
      <c r="F9" s="194"/>
      <c r="G9" s="193" t="s">
        <v>197</v>
      </c>
      <c r="H9" s="225"/>
      <c r="I9" s="194"/>
      <c r="J9" s="290" t="s">
        <v>199</v>
      </c>
      <c r="K9" s="234"/>
      <c r="L9" s="193"/>
      <c r="M9" s="194"/>
      <c r="N9" s="193"/>
      <c r="O9" s="194"/>
      <c r="P9" s="193"/>
      <c r="Q9" s="194"/>
      <c r="R9" s="193"/>
      <c r="S9" s="194"/>
      <c r="T9" s="207">
        <v>20120621</v>
      </c>
      <c r="U9" s="208"/>
      <c r="V9" s="193">
        <v>13</v>
      </c>
      <c r="W9" s="194"/>
      <c r="X9" s="234" t="s">
        <v>33</v>
      </c>
      <c r="Y9" s="209" t="s">
        <v>141</v>
      </c>
      <c r="Z9" s="210"/>
    </row>
    <row r="10" spans="1:28" ht="16.5" customHeight="1" x14ac:dyDescent="0.45">
      <c r="A10" s="195"/>
      <c r="B10" s="226"/>
      <c r="C10" s="226"/>
      <c r="D10" s="226"/>
      <c r="E10" s="226"/>
      <c r="F10" s="196"/>
      <c r="G10" s="195"/>
      <c r="H10" s="226"/>
      <c r="I10" s="196"/>
      <c r="J10" s="292"/>
      <c r="K10" s="236"/>
      <c r="L10" s="195"/>
      <c r="M10" s="196"/>
      <c r="N10" s="195"/>
      <c r="O10" s="196"/>
      <c r="P10" s="195"/>
      <c r="Q10" s="196"/>
      <c r="R10" s="195"/>
      <c r="S10" s="196"/>
      <c r="T10" s="207">
        <v>20120605</v>
      </c>
      <c r="U10" s="208"/>
      <c r="V10" s="195"/>
      <c r="W10" s="196"/>
      <c r="X10" s="236"/>
      <c r="Y10" s="211"/>
      <c r="Z10" s="212"/>
    </row>
    <row r="11" spans="1:28" ht="21.9" customHeight="1" x14ac:dyDescent="0.45">
      <c r="A11" s="181"/>
      <c r="B11" s="192"/>
      <c r="C11" s="192"/>
      <c r="D11" s="192"/>
      <c r="E11" s="192"/>
      <c r="F11" s="182"/>
      <c r="G11" s="181"/>
      <c r="H11" s="192"/>
      <c r="I11" s="182"/>
      <c r="J11" s="4"/>
      <c r="K11" s="4"/>
      <c r="L11" s="181"/>
      <c r="M11" s="182"/>
      <c r="N11" s="181"/>
      <c r="O11" s="182"/>
      <c r="P11" s="181"/>
      <c r="Q11" s="182"/>
      <c r="R11" s="181"/>
      <c r="S11" s="182"/>
      <c r="T11" s="181"/>
      <c r="U11" s="182"/>
      <c r="V11" s="181"/>
      <c r="W11" s="182"/>
      <c r="X11" s="78" t="s">
        <v>33</v>
      </c>
      <c r="Y11" s="211"/>
      <c r="Z11" s="212"/>
    </row>
    <row r="12" spans="1:28" ht="21.9" customHeight="1" x14ac:dyDescent="0.45">
      <c r="A12" s="181"/>
      <c r="B12" s="192"/>
      <c r="C12" s="192"/>
      <c r="D12" s="192"/>
      <c r="E12" s="192"/>
      <c r="F12" s="182"/>
      <c r="G12" s="181"/>
      <c r="H12" s="192"/>
      <c r="I12" s="182"/>
      <c r="J12" s="4"/>
      <c r="K12" s="4"/>
      <c r="L12" s="181"/>
      <c r="M12" s="182"/>
      <c r="N12" s="181"/>
      <c r="O12" s="182"/>
      <c r="P12" s="181"/>
      <c r="Q12" s="182"/>
      <c r="R12" s="181"/>
      <c r="S12" s="182"/>
      <c r="T12" s="181"/>
      <c r="U12" s="182"/>
      <c r="V12" s="181"/>
      <c r="W12" s="182"/>
      <c r="X12" s="78" t="s">
        <v>33</v>
      </c>
      <c r="Y12" s="213"/>
      <c r="Z12" s="214"/>
    </row>
    <row r="13" spans="1:28" ht="18" customHeight="1" x14ac:dyDescent="0.45">
      <c r="A13" s="181" t="s">
        <v>101</v>
      </c>
      <c r="B13" s="182"/>
      <c r="C13" s="23">
        <v>5</v>
      </c>
      <c r="D13" s="34" t="s">
        <v>33</v>
      </c>
      <c r="E13" s="267" t="s">
        <v>110</v>
      </c>
      <c r="F13" s="267"/>
      <c r="G13" s="187" t="s">
        <v>38</v>
      </c>
      <c r="H13" s="187"/>
      <c r="I13" s="187"/>
      <c r="J13" s="181" t="s">
        <v>111</v>
      </c>
      <c r="K13" s="182"/>
      <c r="L13" s="268"/>
      <c r="M13" s="297"/>
      <c r="N13" s="297"/>
      <c r="O13" s="297"/>
      <c r="P13" s="297"/>
      <c r="Q13" s="297"/>
      <c r="R13" s="297"/>
      <c r="S13" s="269"/>
      <c r="T13" s="219"/>
      <c r="U13" s="221"/>
      <c r="V13" s="219" t="s">
        <v>100</v>
      </c>
      <c r="W13" s="220"/>
      <c r="X13" s="221"/>
      <c r="Y13" s="263">
        <v>7</v>
      </c>
      <c r="Z13" s="264"/>
    </row>
    <row r="14" spans="1:28" ht="15.75" customHeight="1" x14ac:dyDescent="0.45">
      <c r="A14" s="181" t="s">
        <v>32</v>
      </c>
      <c r="B14" s="192"/>
      <c r="C14" s="192"/>
      <c r="D14" s="182"/>
      <c r="E14" s="267"/>
      <c r="F14" s="267"/>
      <c r="G14" s="187"/>
      <c r="H14" s="187"/>
      <c r="I14" s="187"/>
      <c r="J14" s="181" t="s">
        <v>44</v>
      </c>
      <c r="K14" s="182"/>
      <c r="L14" s="181"/>
      <c r="M14" s="192"/>
      <c r="N14" s="192"/>
      <c r="O14" s="192"/>
      <c r="P14" s="192"/>
      <c r="Q14" s="192"/>
      <c r="R14" s="192"/>
      <c r="S14" s="182"/>
      <c r="T14" s="222"/>
      <c r="U14" s="224"/>
      <c r="V14" s="222"/>
      <c r="W14" s="223"/>
      <c r="X14" s="224"/>
      <c r="Y14" s="265"/>
      <c r="Z14" s="266"/>
    </row>
    <row r="15" spans="1:28" ht="30" customHeight="1" x14ac:dyDescent="0.45">
      <c r="A15" s="217" t="s">
        <v>65</v>
      </c>
      <c r="B15" s="5" t="s">
        <v>4</v>
      </c>
      <c r="C15" s="27"/>
      <c r="D15" s="34" t="s">
        <v>34</v>
      </c>
      <c r="E15" s="17"/>
      <c r="F15" s="28" t="s">
        <v>37</v>
      </c>
      <c r="G15" s="1" t="s">
        <v>74</v>
      </c>
      <c r="H15" s="1"/>
      <c r="I15" s="28" t="s">
        <v>34</v>
      </c>
      <c r="J15" s="324" t="s">
        <v>73</v>
      </c>
      <c r="K15" s="325"/>
      <c r="L15" s="267" t="s">
        <v>102</v>
      </c>
      <c r="M15" s="267"/>
      <c r="N15" s="267"/>
      <c r="O15" s="232"/>
      <c r="P15" s="233"/>
      <c r="Q15" s="298"/>
      <c r="R15" s="233"/>
      <c r="S15" s="299" t="s">
        <v>94</v>
      </c>
      <c r="T15" s="300"/>
      <c r="U15" s="1" t="s">
        <v>95</v>
      </c>
      <c r="V15" s="1" t="s">
        <v>61</v>
      </c>
      <c r="W15" s="14"/>
      <c r="X15" s="48"/>
      <c r="Y15" s="1"/>
      <c r="Z15" s="1"/>
    </row>
    <row r="16" spans="1:28" ht="30" customHeight="1" x14ac:dyDescent="0.45">
      <c r="A16" s="314"/>
      <c r="B16" s="5" t="s">
        <v>5</v>
      </c>
      <c r="C16" s="6"/>
      <c r="D16" s="34" t="s">
        <v>34</v>
      </c>
      <c r="E16" s="17"/>
      <c r="F16" s="28" t="s">
        <v>37</v>
      </c>
      <c r="G16" s="1" t="s">
        <v>74</v>
      </c>
      <c r="H16" s="4"/>
      <c r="I16" s="28" t="s">
        <v>34</v>
      </c>
      <c r="J16" s="232" t="s">
        <v>45</v>
      </c>
      <c r="K16" s="233"/>
      <c r="L16" s="267" t="s">
        <v>59</v>
      </c>
      <c r="M16" s="267"/>
      <c r="N16" s="267"/>
      <c r="O16" s="232" t="s">
        <v>112</v>
      </c>
      <c r="P16" s="233"/>
      <c r="Q16" s="298" t="s">
        <v>60</v>
      </c>
      <c r="R16" s="233"/>
      <c r="S16" s="299" t="s">
        <v>94</v>
      </c>
      <c r="T16" s="300"/>
      <c r="U16" s="1" t="s">
        <v>75</v>
      </c>
      <c r="V16" s="1" t="s">
        <v>113</v>
      </c>
      <c r="W16" s="47" t="s">
        <v>70</v>
      </c>
      <c r="X16" s="49" t="s">
        <v>129</v>
      </c>
      <c r="Y16" s="1" t="s">
        <v>108</v>
      </c>
      <c r="Z16" s="1" t="s">
        <v>109</v>
      </c>
      <c r="AA16" s="3" t="s">
        <v>78</v>
      </c>
      <c r="AB16" s="3" t="s">
        <v>60</v>
      </c>
    </row>
    <row r="17" spans="1:28" ht="17.25" customHeight="1" x14ac:dyDescent="0.45">
      <c r="A17" s="314"/>
      <c r="B17" s="68" t="s">
        <v>6</v>
      </c>
      <c r="C17" s="69"/>
      <c r="D17" s="7"/>
      <c r="E17" s="46"/>
      <c r="F17" s="29" t="s">
        <v>37</v>
      </c>
      <c r="G17" s="193"/>
      <c r="H17" s="225"/>
      <c r="I17" s="194"/>
      <c r="J17" s="229" t="s">
        <v>254</v>
      </c>
      <c r="K17" s="231"/>
      <c r="L17" s="229" t="s">
        <v>255</v>
      </c>
      <c r="M17" s="231"/>
      <c r="N17" s="231"/>
      <c r="O17" s="229"/>
      <c r="P17" s="231"/>
      <c r="Q17" s="229">
        <f>ROUND(AA17*AB17,-1)</f>
        <v>1211840</v>
      </c>
      <c r="R17" s="231"/>
      <c r="S17" s="229">
        <v>1</v>
      </c>
      <c r="T17" s="230"/>
      <c r="U17" s="24">
        <v>1</v>
      </c>
      <c r="V17" s="50">
        <v>1</v>
      </c>
      <c r="W17" s="25">
        <f t="shared" ref="W17:W55" si="0">Q17*S17*U17*V17</f>
        <v>1211840</v>
      </c>
      <c r="X17" s="50"/>
      <c r="Y17" s="25"/>
      <c r="Z17" s="50"/>
      <c r="AA17" s="52">
        <v>15339.8</v>
      </c>
      <c r="AB17" s="3">
        <v>79</v>
      </c>
    </row>
    <row r="18" spans="1:28" ht="17.25" customHeight="1" x14ac:dyDescent="0.45">
      <c r="A18" s="314"/>
      <c r="B18" s="8" t="s">
        <v>7</v>
      </c>
      <c r="C18" s="9"/>
      <c r="D18" s="10"/>
      <c r="E18" s="73"/>
      <c r="F18" s="30" t="s">
        <v>37</v>
      </c>
      <c r="G18" s="195"/>
      <c r="H18" s="226"/>
      <c r="I18" s="226"/>
      <c r="J18" s="272"/>
      <c r="K18" s="282"/>
      <c r="L18" s="272" t="s">
        <v>256</v>
      </c>
      <c r="M18" s="282"/>
      <c r="N18" s="282"/>
      <c r="O18" s="272"/>
      <c r="P18" s="282"/>
      <c r="Q18" s="229">
        <v>3390</v>
      </c>
      <c r="R18" s="231"/>
      <c r="S18" s="272">
        <v>1</v>
      </c>
      <c r="T18" s="282"/>
      <c r="U18" s="51">
        <v>3</v>
      </c>
      <c r="V18" s="26">
        <v>2</v>
      </c>
      <c r="W18" s="25">
        <f t="shared" si="0"/>
        <v>20340</v>
      </c>
      <c r="X18" s="26"/>
      <c r="Y18" s="51"/>
      <c r="Z18" s="51"/>
      <c r="AA18" s="52"/>
      <c r="AB18" s="3">
        <f>AB17</f>
        <v>79</v>
      </c>
    </row>
    <row r="19" spans="1:28" ht="15.9" customHeight="1" x14ac:dyDescent="0.45">
      <c r="A19" s="234" t="s">
        <v>103</v>
      </c>
      <c r="B19" s="68" t="s">
        <v>104</v>
      </c>
      <c r="C19" s="69">
        <v>2</v>
      </c>
      <c r="D19" s="38" t="s">
        <v>33</v>
      </c>
      <c r="E19" s="46">
        <f>W17</f>
        <v>1211840</v>
      </c>
      <c r="F19" s="33" t="s">
        <v>37</v>
      </c>
      <c r="G19" s="193"/>
      <c r="H19" s="225"/>
      <c r="I19" s="194"/>
      <c r="J19" s="272"/>
      <c r="K19" s="273"/>
      <c r="L19" s="272" t="s">
        <v>257</v>
      </c>
      <c r="M19" s="282"/>
      <c r="N19" s="273"/>
      <c r="O19" s="272"/>
      <c r="P19" s="273"/>
      <c r="Q19" s="227">
        <v>550</v>
      </c>
      <c r="R19" s="228"/>
      <c r="S19" s="272">
        <v>1</v>
      </c>
      <c r="T19" s="273"/>
      <c r="U19" s="51">
        <v>3</v>
      </c>
      <c r="V19" s="26">
        <v>2</v>
      </c>
      <c r="W19" s="25">
        <f t="shared" si="0"/>
        <v>3300</v>
      </c>
      <c r="X19" s="26"/>
      <c r="Y19" s="51"/>
      <c r="Z19" s="51"/>
      <c r="AB19" s="3">
        <f t="shared" ref="AB19:AB55" si="1">AB18</f>
        <v>79</v>
      </c>
    </row>
    <row r="20" spans="1:28" ht="18.75" customHeight="1" x14ac:dyDescent="0.45">
      <c r="A20" s="235"/>
      <c r="B20" s="311" t="s">
        <v>148</v>
      </c>
      <c r="C20" s="312"/>
      <c r="D20" s="313"/>
      <c r="E20" s="68"/>
      <c r="F20" s="33" t="s">
        <v>37</v>
      </c>
      <c r="G20" s="240"/>
      <c r="H20" s="239"/>
      <c r="I20" s="270"/>
      <c r="J20" s="272"/>
      <c r="K20" s="273"/>
      <c r="L20" s="272"/>
      <c r="M20" s="282"/>
      <c r="N20" s="273"/>
      <c r="O20" s="272"/>
      <c r="P20" s="273"/>
      <c r="Q20" s="227"/>
      <c r="R20" s="228"/>
      <c r="S20" s="272"/>
      <c r="T20" s="273"/>
      <c r="U20" s="51"/>
      <c r="V20" s="26"/>
      <c r="W20" s="26"/>
      <c r="X20" s="26"/>
      <c r="Y20" s="51"/>
      <c r="Z20" s="51"/>
      <c r="AB20" s="3">
        <f t="shared" si="1"/>
        <v>79</v>
      </c>
    </row>
    <row r="21" spans="1:28" ht="15.9" customHeight="1" x14ac:dyDescent="0.45">
      <c r="A21" s="235"/>
      <c r="B21" s="55" t="s">
        <v>147</v>
      </c>
      <c r="C21" s="69"/>
      <c r="D21" s="38" t="s">
        <v>33</v>
      </c>
      <c r="E21" s="68"/>
      <c r="F21" s="33"/>
      <c r="G21" s="240"/>
      <c r="H21" s="239"/>
      <c r="I21" s="270"/>
      <c r="J21" s="272"/>
      <c r="K21" s="273"/>
      <c r="L21" s="272"/>
      <c r="M21" s="282"/>
      <c r="N21" s="273"/>
      <c r="O21" s="272"/>
      <c r="P21" s="273"/>
      <c r="Q21" s="227"/>
      <c r="R21" s="228"/>
      <c r="S21" s="272"/>
      <c r="T21" s="273"/>
      <c r="U21" s="51"/>
      <c r="V21" s="26"/>
      <c r="W21" s="26"/>
      <c r="X21" s="50"/>
      <c r="Y21" s="51"/>
      <c r="Z21" s="51"/>
      <c r="AB21" s="3">
        <f t="shared" si="1"/>
        <v>79</v>
      </c>
    </row>
    <row r="22" spans="1:28" ht="15.9" customHeight="1" x14ac:dyDescent="0.45">
      <c r="A22" s="235"/>
      <c r="B22" s="68" t="s">
        <v>132</v>
      </c>
      <c r="C22" s="69"/>
      <c r="D22" s="38" t="s">
        <v>33</v>
      </c>
      <c r="E22" s="68"/>
      <c r="F22" s="33" t="s">
        <v>37</v>
      </c>
      <c r="G22" s="240"/>
      <c r="H22" s="239"/>
      <c r="I22" s="270"/>
      <c r="J22" s="272"/>
      <c r="K22" s="273"/>
      <c r="L22" s="272"/>
      <c r="M22" s="282"/>
      <c r="N22" s="273"/>
      <c r="O22" s="272"/>
      <c r="P22" s="273"/>
      <c r="Q22" s="227"/>
      <c r="R22" s="228"/>
      <c r="S22" s="272"/>
      <c r="T22" s="273"/>
      <c r="U22" s="51"/>
      <c r="V22" s="26"/>
      <c r="W22" s="26"/>
      <c r="X22" s="50"/>
      <c r="Y22" s="51"/>
      <c r="Z22" s="51"/>
      <c r="AB22" s="3">
        <f t="shared" si="1"/>
        <v>79</v>
      </c>
    </row>
    <row r="23" spans="1:28" ht="15.9" customHeight="1" x14ac:dyDescent="0.45">
      <c r="A23" s="235"/>
      <c r="B23" s="68" t="s">
        <v>133</v>
      </c>
      <c r="C23" s="69"/>
      <c r="D23" s="38" t="s">
        <v>33</v>
      </c>
      <c r="E23" s="68"/>
      <c r="F23" s="33" t="s">
        <v>37</v>
      </c>
      <c r="G23" s="240"/>
      <c r="H23" s="239"/>
      <c r="I23" s="270"/>
      <c r="J23" s="272"/>
      <c r="K23" s="273"/>
      <c r="L23" s="272"/>
      <c r="M23" s="282"/>
      <c r="N23" s="273"/>
      <c r="O23" s="272"/>
      <c r="P23" s="273"/>
      <c r="Q23" s="227"/>
      <c r="R23" s="228"/>
      <c r="S23" s="272"/>
      <c r="T23" s="273"/>
      <c r="U23" s="51"/>
      <c r="V23" s="26"/>
      <c r="W23" s="26"/>
      <c r="X23" s="26"/>
      <c r="Y23" s="51"/>
      <c r="Z23" s="51"/>
      <c r="AB23" s="3">
        <f t="shared" si="1"/>
        <v>79</v>
      </c>
    </row>
    <row r="24" spans="1:28" ht="15.9" customHeight="1" x14ac:dyDescent="0.45">
      <c r="A24" s="235"/>
      <c r="B24" s="68" t="s">
        <v>134</v>
      </c>
      <c r="C24" s="69"/>
      <c r="D24" s="38" t="s">
        <v>33</v>
      </c>
      <c r="E24" s="68"/>
      <c r="F24" s="33" t="s">
        <v>37</v>
      </c>
      <c r="G24" s="240"/>
      <c r="H24" s="239"/>
      <c r="I24" s="270"/>
      <c r="J24" s="272"/>
      <c r="K24" s="273"/>
      <c r="L24" s="272"/>
      <c r="M24" s="282"/>
      <c r="N24" s="273"/>
      <c r="O24" s="272"/>
      <c r="P24" s="273"/>
      <c r="Q24" s="227"/>
      <c r="R24" s="228"/>
      <c r="S24" s="272"/>
      <c r="T24" s="273"/>
      <c r="U24" s="51"/>
      <c r="V24" s="26"/>
      <c r="W24" s="26"/>
      <c r="X24" s="26"/>
      <c r="Y24" s="51"/>
      <c r="Z24" s="51"/>
      <c r="AB24" s="3">
        <f t="shared" si="1"/>
        <v>79</v>
      </c>
    </row>
    <row r="25" spans="1:28" ht="15.9" customHeight="1" x14ac:dyDescent="0.45">
      <c r="A25" s="235"/>
      <c r="B25" s="68" t="s">
        <v>135</v>
      </c>
      <c r="C25" s="69"/>
      <c r="D25" s="38" t="s">
        <v>33</v>
      </c>
      <c r="E25" s="68"/>
      <c r="F25" s="29" t="s">
        <v>37</v>
      </c>
      <c r="G25" s="240"/>
      <c r="H25" s="239"/>
      <c r="I25" s="270"/>
      <c r="J25" s="272"/>
      <c r="K25" s="273"/>
      <c r="L25" s="272"/>
      <c r="M25" s="282"/>
      <c r="N25" s="273"/>
      <c r="O25" s="272"/>
      <c r="P25" s="273"/>
      <c r="Q25" s="227"/>
      <c r="R25" s="228"/>
      <c r="S25" s="272"/>
      <c r="T25" s="273"/>
      <c r="U25" s="51"/>
      <c r="V25" s="26"/>
      <c r="W25" s="26"/>
      <c r="X25" s="50"/>
      <c r="Y25" s="51"/>
      <c r="Z25" s="51"/>
      <c r="AB25" s="3">
        <f t="shared" si="1"/>
        <v>79</v>
      </c>
    </row>
    <row r="26" spans="1:28" ht="15.9" customHeight="1" x14ac:dyDescent="0.45">
      <c r="A26" s="235"/>
      <c r="B26" s="68" t="s">
        <v>105</v>
      </c>
      <c r="C26" s="69"/>
      <c r="D26" s="38"/>
      <c r="E26" s="46">
        <f>W42</f>
        <v>0</v>
      </c>
      <c r="F26" s="29" t="s">
        <v>37</v>
      </c>
      <c r="G26" s="240"/>
      <c r="H26" s="239"/>
      <c r="I26" s="270"/>
      <c r="J26" s="272"/>
      <c r="K26" s="273"/>
      <c r="L26" s="272"/>
      <c r="M26" s="282"/>
      <c r="N26" s="273"/>
      <c r="O26" s="272"/>
      <c r="P26" s="273"/>
      <c r="Q26" s="227"/>
      <c r="R26" s="228"/>
      <c r="S26" s="272"/>
      <c r="T26" s="273"/>
      <c r="U26" s="51"/>
      <c r="V26" s="26"/>
      <c r="W26" s="26"/>
      <c r="X26" s="50"/>
      <c r="Y26" s="51"/>
      <c r="Z26" s="51"/>
      <c r="AB26" s="3">
        <f t="shared" si="1"/>
        <v>79</v>
      </c>
    </row>
    <row r="27" spans="1:28" ht="15.9" customHeight="1" x14ac:dyDescent="0.45">
      <c r="A27" s="235"/>
      <c r="B27" s="68" t="s">
        <v>106</v>
      </c>
      <c r="C27" s="69"/>
      <c r="D27" s="38"/>
      <c r="E27" s="68"/>
      <c r="F27" s="29" t="s">
        <v>37</v>
      </c>
      <c r="G27" s="195"/>
      <c r="H27" s="226"/>
      <c r="I27" s="196"/>
      <c r="J27" s="272"/>
      <c r="K27" s="273"/>
      <c r="L27" s="272"/>
      <c r="M27" s="282"/>
      <c r="N27" s="273"/>
      <c r="O27" s="272"/>
      <c r="P27" s="273"/>
      <c r="Q27" s="227"/>
      <c r="R27" s="228"/>
      <c r="S27" s="272"/>
      <c r="T27" s="273"/>
      <c r="U27" s="51"/>
      <c r="V27" s="26"/>
      <c r="W27" s="26"/>
      <c r="X27" s="26"/>
      <c r="Y27" s="51"/>
      <c r="Z27" s="51"/>
      <c r="AB27" s="3">
        <f>AB25</f>
        <v>79</v>
      </c>
    </row>
    <row r="28" spans="1:28" ht="15.9" customHeight="1" x14ac:dyDescent="0.45">
      <c r="A28" s="234" t="s">
        <v>10</v>
      </c>
      <c r="B28" s="5" t="s">
        <v>8</v>
      </c>
      <c r="C28" s="6">
        <v>3</v>
      </c>
      <c r="D28" s="77" t="s">
        <v>35</v>
      </c>
      <c r="E28" s="46">
        <f>W21+W22</f>
        <v>0</v>
      </c>
      <c r="F28" s="32" t="s">
        <v>37</v>
      </c>
      <c r="G28" s="237">
        <f>W23+W24</f>
        <v>0</v>
      </c>
      <c r="H28" s="225"/>
      <c r="I28" s="32" t="s">
        <v>37</v>
      </c>
      <c r="J28" s="272"/>
      <c r="K28" s="273"/>
      <c r="L28" s="272"/>
      <c r="M28" s="282"/>
      <c r="N28" s="273"/>
      <c r="O28" s="272"/>
      <c r="P28" s="273"/>
      <c r="Q28" s="227"/>
      <c r="R28" s="228"/>
      <c r="S28" s="272"/>
      <c r="T28" s="273"/>
      <c r="U28" s="51"/>
      <c r="V28" s="26"/>
      <c r="W28" s="26"/>
      <c r="X28" s="50"/>
      <c r="Y28" s="51"/>
      <c r="Z28" s="51"/>
      <c r="AB28" s="3">
        <f t="shared" si="1"/>
        <v>79</v>
      </c>
    </row>
    <row r="29" spans="1:28" ht="15.9" customHeight="1" x14ac:dyDescent="0.45">
      <c r="A29" s="235"/>
      <c r="B29" s="5" t="s">
        <v>9</v>
      </c>
      <c r="C29" s="6"/>
      <c r="D29" s="77" t="s">
        <v>35</v>
      </c>
      <c r="E29" s="11"/>
      <c r="F29" s="33" t="s">
        <v>37</v>
      </c>
      <c r="G29" s="195"/>
      <c r="H29" s="226"/>
      <c r="I29" s="33" t="s">
        <v>37</v>
      </c>
      <c r="J29" s="272"/>
      <c r="K29" s="273"/>
      <c r="L29" s="272"/>
      <c r="M29" s="282"/>
      <c r="N29" s="273"/>
      <c r="O29" s="272"/>
      <c r="P29" s="273"/>
      <c r="Q29" s="227"/>
      <c r="R29" s="228"/>
      <c r="S29" s="272"/>
      <c r="T29" s="273"/>
      <c r="U29" s="51"/>
      <c r="V29" s="26"/>
      <c r="W29" s="26"/>
      <c r="X29" s="26"/>
      <c r="Y29" s="51"/>
      <c r="Z29" s="51"/>
      <c r="AB29" s="3">
        <f t="shared" si="1"/>
        <v>79</v>
      </c>
    </row>
    <row r="30" spans="1:28" ht="15.9" customHeight="1" x14ac:dyDescent="0.45">
      <c r="A30" s="236"/>
      <c r="B30" s="68" t="s">
        <v>11</v>
      </c>
      <c r="C30" s="69"/>
      <c r="D30" s="38" t="s">
        <v>34</v>
      </c>
      <c r="E30" s="5"/>
      <c r="F30" s="34"/>
      <c r="G30" s="193"/>
      <c r="H30" s="225"/>
      <c r="I30" s="32"/>
      <c r="J30" s="272"/>
      <c r="K30" s="273"/>
      <c r="L30" s="272"/>
      <c r="M30" s="282"/>
      <c r="N30" s="273"/>
      <c r="O30" s="272"/>
      <c r="P30" s="273"/>
      <c r="Q30" s="227"/>
      <c r="R30" s="228"/>
      <c r="S30" s="272"/>
      <c r="T30" s="273"/>
      <c r="U30" s="51"/>
      <c r="V30" s="26"/>
      <c r="W30" s="26"/>
      <c r="X30" s="26"/>
      <c r="Y30" s="51"/>
      <c r="Z30" s="51"/>
      <c r="AB30" s="3">
        <f t="shared" si="1"/>
        <v>79</v>
      </c>
    </row>
    <row r="31" spans="1:28" ht="15.9" customHeight="1" x14ac:dyDescent="0.45">
      <c r="A31" s="234" t="s">
        <v>17</v>
      </c>
      <c r="B31" s="2" t="s">
        <v>71</v>
      </c>
      <c r="C31" s="69"/>
      <c r="D31" s="38" t="s">
        <v>33</v>
      </c>
      <c r="E31" s="46">
        <f>SUM(W30:W34)</f>
        <v>0</v>
      </c>
      <c r="F31" s="32" t="s">
        <v>37</v>
      </c>
      <c r="G31" s="238">
        <f>W35</f>
        <v>0</v>
      </c>
      <c r="H31" s="239"/>
      <c r="I31" s="35" t="s">
        <v>37</v>
      </c>
      <c r="J31" s="272"/>
      <c r="K31" s="273"/>
      <c r="L31" s="272"/>
      <c r="M31" s="282"/>
      <c r="N31" s="273"/>
      <c r="O31" s="272"/>
      <c r="P31" s="273"/>
      <c r="Q31" s="227"/>
      <c r="R31" s="228"/>
      <c r="S31" s="272"/>
      <c r="T31" s="273"/>
      <c r="U31" s="51"/>
      <c r="V31" s="26"/>
      <c r="W31" s="26"/>
      <c r="X31" s="50"/>
      <c r="Y31" s="51"/>
      <c r="Z31" s="51"/>
      <c r="AB31" s="3">
        <f t="shared" si="1"/>
        <v>79</v>
      </c>
    </row>
    <row r="32" spans="1:28" ht="15.9" customHeight="1" x14ac:dyDescent="0.45">
      <c r="A32" s="235"/>
      <c r="B32" s="8" t="s">
        <v>12</v>
      </c>
      <c r="C32" s="9">
        <v>5</v>
      </c>
      <c r="D32" s="39" t="s">
        <v>33</v>
      </c>
      <c r="E32" s="73">
        <f>W25+W26+W28</f>
        <v>0</v>
      </c>
      <c r="F32" s="35" t="s">
        <v>37</v>
      </c>
      <c r="G32" s="238">
        <f>W27+W29</f>
        <v>0</v>
      </c>
      <c r="H32" s="239"/>
      <c r="I32" s="35" t="s">
        <v>37</v>
      </c>
      <c r="J32" s="272"/>
      <c r="K32" s="273"/>
      <c r="L32" s="272"/>
      <c r="M32" s="282"/>
      <c r="N32" s="273"/>
      <c r="O32" s="272"/>
      <c r="P32" s="273"/>
      <c r="Q32" s="227"/>
      <c r="R32" s="228"/>
      <c r="S32" s="272"/>
      <c r="T32" s="273"/>
      <c r="U32" s="51"/>
      <c r="V32" s="75"/>
      <c r="W32" s="26"/>
      <c r="X32" s="50"/>
      <c r="Y32" s="51"/>
      <c r="Z32" s="51"/>
      <c r="AB32" s="3">
        <f t="shared" si="1"/>
        <v>79</v>
      </c>
    </row>
    <row r="33" spans="1:28" ht="15.9" customHeight="1" x14ac:dyDescent="0.45">
      <c r="A33" s="235"/>
      <c r="B33" s="8" t="s">
        <v>14</v>
      </c>
      <c r="C33" s="9"/>
      <c r="D33" s="39" t="s">
        <v>34</v>
      </c>
      <c r="E33" s="73">
        <f>W36</f>
        <v>0</v>
      </c>
      <c r="F33" s="35" t="s">
        <v>37</v>
      </c>
      <c r="G33" s="238">
        <f>W37</f>
        <v>0</v>
      </c>
      <c r="H33" s="239"/>
      <c r="I33" s="35" t="s">
        <v>37</v>
      </c>
      <c r="J33" s="272"/>
      <c r="K33" s="273"/>
      <c r="L33" s="272"/>
      <c r="M33" s="282"/>
      <c r="N33" s="273"/>
      <c r="O33" s="272"/>
      <c r="P33" s="273"/>
      <c r="Q33" s="227"/>
      <c r="R33" s="228"/>
      <c r="S33" s="272"/>
      <c r="T33" s="273"/>
      <c r="U33" s="51"/>
      <c r="V33" s="75"/>
      <c r="W33" s="26"/>
      <c r="X33" s="50"/>
      <c r="Y33" s="51"/>
      <c r="Z33" s="51"/>
      <c r="AB33" s="3">
        <f t="shared" si="1"/>
        <v>79</v>
      </c>
    </row>
    <row r="34" spans="1:28" ht="15.9" customHeight="1" x14ac:dyDescent="0.45">
      <c r="A34" s="235"/>
      <c r="B34" s="8" t="s">
        <v>13</v>
      </c>
      <c r="C34" s="9"/>
      <c r="D34" s="39" t="s">
        <v>34</v>
      </c>
      <c r="E34" s="8"/>
      <c r="F34" s="35" t="s">
        <v>37</v>
      </c>
      <c r="G34" s="240"/>
      <c r="H34" s="239"/>
      <c r="I34" s="35" t="s">
        <v>37</v>
      </c>
      <c r="J34" s="272"/>
      <c r="K34" s="273"/>
      <c r="L34" s="272"/>
      <c r="M34" s="282"/>
      <c r="N34" s="273"/>
      <c r="O34" s="272"/>
      <c r="P34" s="273"/>
      <c r="Q34" s="227"/>
      <c r="R34" s="228"/>
      <c r="S34" s="272"/>
      <c r="T34" s="273"/>
      <c r="U34" s="51"/>
      <c r="V34" s="75"/>
      <c r="W34" s="26"/>
      <c r="X34" s="26"/>
      <c r="Y34" s="51"/>
      <c r="Z34" s="51"/>
      <c r="AB34" s="3">
        <f t="shared" si="1"/>
        <v>79</v>
      </c>
    </row>
    <row r="35" spans="1:28" ht="15.9" customHeight="1" x14ac:dyDescent="0.45">
      <c r="A35" s="235"/>
      <c r="B35" s="8" t="s">
        <v>15</v>
      </c>
      <c r="C35" s="9"/>
      <c r="D35" s="39"/>
      <c r="E35" s="8"/>
      <c r="F35" s="35" t="s">
        <v>37</v>
      </c>
      <c r="G35" s="240"/>
      <c r="H35" s="239"/>
      <c r="I35" s="35"/>
      <c r="J35" s="272"/>
      <c r="K35" s="273"/>
      <c r="L35" s="272"/>
      <c r="M35" s="282"/>
      <c r="N35" s="273"/>
      <c r="O35" s="272"/>
      <c r="P35" s="273"/>
      <c r="Q35" s="227"/>
      <c r="R35" s="228"/>
      <c r="S35" s="272"/>
      <c r="T35" s="273"/>
      <c r="U35" s="51"/>
      <c r="V35" s="75"/>
      <c r="W35" s="26"/>
      <c r="X35" s="26"/>
      <c r="Y35" s="51"/>
      <c r="Z35" s="51"/>
      <c r="AB35" s="3">
        <f t="shared" si="1"/>
        <v>79</v>
      </c>
    </row>
    <row r="36" spans="1:28" ht="15.9" customHeight="1" x14ac:dyDescent="0.45">
      <c r="A36" s="236"/>
      <c r="B36" s="11" t="s">
        <v>16</v>
      </c>
      <c r="C36" s="12"/>
      <c r="D36" s="36" t="s">
        <v>34</v>
      </c>
      <c r="E36" s="11"/>
      <c r="F36" s="33" t="s">
        <v>37</v>
      </c>
      <c r="G36" s="195"/>
      <c r="H36" s="226"/>
      <c r="I36" s="33" t="s">
        <v>37</v>
      </c>
      <c r="J36" s="272"/>
      <c r="K36" s="273"/>
      <c r="L36" s="272"/>
      <c r="M36" s="282"/>
      <c r="N36" s="273"/>
      <c r="O36" s="272"/>
      <c r="P36" s="273"/>
      <c r="Q36" s="227"/>
      <c r="R36" s="228"/>
      <c r="S36" s="272"/>
      <c r="T36" s="273"/>
      <c r="U36" s="51"/>
      <c r="V36" s="26"/>
      <c r="W36" s="26"/>
      <c r="X36" s="50"/>
      <c r="Y36" s="51"/>
      <c r="Z36" s="51"/>
      <c r="AB36" s="3">
        <f t="shared" si="1"/>
        <v>79</v>
      </c>
    </row>
    <row r="37" spans="1:28" ht="19.25" customHeight="1" x14ac:dyDescent="0.45">
      <c r="A37" s="79" t="s">
        <v>18</v>
      </c>
      <c r="B37" s="80" t="s">
        <v>76</v>
      </c>
      <c r="C37" s="6">
        <v>1</v>
      </c>
      <c r="D37" s="37" t="s">
        <v>34</v>
      </c>
      <c r="E37" s="68"/>
      <c r="F37" s="32" t="s">
        <v>37</v>
      </c>
      <c r="G37" s="237">
        <f>SUM(W38:W39)</f>
        <v>0</v>
      </c>
      <c r="H37" s="225"/>
      <c r="I37" s="32" t="s">
        <v>37</v>
      </c>
      <c r="J37" s="272"/>
      <c r="K37" s="273"/>
      <c r="L37" s="272"/>
      <c r="M37" s="282"/>
      <c r="N37" s="273"/>
      <c r="O37" s="272"/>
      <c r="P37" s="273"/>
      <c r="Q37" s="227"/>
      <c r="R37" s="228"/>
      <c r="S37" s="272"/>
      <c r="T37" s="273"/>
      <c r="U37" s="51"/>
      <c r="V37" s="26"/>
      <c r="W37" s="26"/>
      <c r="X37" s="26"/>
      <c r="Y37" s="51"/>
      <c r="Z37" s="51"/>
      <c r="AB37" s="3">
        <f t="shared" si="1"/>
        <v>79</v>
      </c>
    </row>
    <row r="38" spans="1:28" ht="21" customHeight="1" x14ac:dyDescent="0.45">
      <c r="A38" s="81" t="s">
        <v>19</v>
      </c>
      <c r="B38" s="5" t="s">
        <v>76</v>
      </c>
      <c r="C38" s="6"/>
      <c r="D38" s="37" t="s">
        <v>36</v>
      </c>
      <c r="E38" s="8"/>
      <c r="F38" s="35" t="s">
        <v>37</v>
      </c>
      <c r="G38" s="238"/>
      <c r="H38" s="239"/>
      <c r="I38" s="35" t="s">
        <v>37</v>
      </c>
      <c r="J38" s="272"/>
      <c r="K38" s="273"/>
      <c r="L38" s="272"/>
      <c r="M38" s="282"/>
      <c r="N38" s="273"/>
      <c r="O38" s="272"/>
      <c r="P38" s="273"/>
      <c r="Q38" s="227"/>
      <c r="R38" s="228"/>
      <c r="S38" s="272"/>
      <c r="T38" s="273"/>
      <c r="U38" s="51"/>
      <c r="V38" s="72"/>
      <c r="W38" s="26"/>
      <c r="X38" s="26"/>
      <c r="Y38" s="51"/>
      <c r="Z38" s="51"/>
      <c r="AB38" s="3">
        <f t="shared" si="1"/>
        <v>79</v>
      </c>
    </row>
    <row r="39" spans="1:28" ht="19.25" customHeight="1" x14ac:dyDescent="0.45">
      <c r="A39" s="16" t="s">
        <v>20</v>
      </c>
      <c r="B39" s="5" t="s">
        <v>76</v>
      </c>
      <c r="C39" s="6"/>
      <c r="D39" s="37" t="s">
        <v>36</v>
      </c>
      <c r="E39" s="11"/>
      <c r="F39" s="33" t="s">
        <v>37</v>
      </c>
      <c r="G39" s="195"/>
      <c r="H39" s="226"/>
      <c r="I39" s="33" t="s">
        <v>37</v>
      </c>
      <c r="J39" s="272"/>
      <c r="K39" s="273"/>
      <c r="L39" s="272"/>
      <c r="M39" s="282"/>
      <c r="N39" s="273"/>
      <c r="O39" s="272"/>
      <c r="P39" s="273"/>
      <c r="Q39" s="227"/>
      <c r="R39" s="228"/>
      <c r="S39" s="272"/>
      <c r="T39" s="273"/>
      <c r="U39" s="51"/>
      <c r="V39" s="72"/>
      <c r="W39" s="26"/>
      <c r="X39" s="26"/>
      <c r="Y39" s="51"/>
      <c r="Z39" s="51"/>
      <c r="AB39" s="3">
        <f t="shared" si="1"/>
        <v>79</v>
      </c>
    </row>
    <row r="40" spans="1:28" ht="53.4" customHeight="1" x14ac:dyDescent="0.45">
      <c r="A40" s="244" t="s">
        <v>21</v>
      </c>
      <c r="B40" s="68" t="s">
        <v>23</v>
      </c>
      <c r="C40" s="69">
        <v>1</v>
      </c>
      <c r="D40" s="38" t="s">
        <v>36</v>
      </c>
      <c r="E40" s="68"/>
      <c r="F40" s="32" t="s">
        <v>37</v>
      </c>
      <c r="G40" s="237">
        <f>W40+W41</f>
        <v>0</v>
      </c>
      <c r="H40" s="225"/>
      <c r="I40" s="32" t="s">
        <v>37</v>
      </c>
      <c r="J40" s="272"/>
      <c r="K40" s="273"/>
      <c r="L40" s="321"/>
      <c r="M40" s="322"/>
      <c r="N40" s="323"/>
      <c r="O40" s="272"/>
      <c r="P40" s="273"/>
      <c r="Q40" s="227"/>
      <c r="R40" s="228"/>
      <c r="S40" s="272"/>
      <c r="T40" s="273"/>
      <c r="U40" s="51"/>
      <c r="V40" s="72"/>
      <c r="W40" s="26"/>
      <c r="X40" s="26"/>
      <c r="Y40" s="51"/>
      <c r="Z40" s="51"/>
      <c r="AB40" s="3">
        <f t="shared" si="1"/>
        <v>79</v>
      </c>
    </row>
    <row r="41" spans="1:28" ht="15.9" customHeight="1" x14ac:dyDescent="0.45">
      <c r="A41" s="245"/>
      <c r="B41" s="11" t="s">
        <v>24</v>
      </c>
      <c r="C41" s="12"/>
      <c r="D41" s="36" t="s">
        <v>34</v>
      </c>
      <c r="E41" s="11"/>
      <c r="F41" s="33" t="s">
        <v>37</v>
      </c>
      <c r="G41" s="195"/>
      <c r="H41" s="226"/>
      <c r="I41" s="33" t="s">
        <v>37</v>
      </c>
      <c r="J41" s="272"/>
      <c r="K41" s="273"/>
      <c r="L41" s="272"/>
      <c r="M41" s="282"/>
      <c r="N41" s="273"/>
      <c r="O41" s="272"/>
      <c r="P41" s="273"/>
      <c r="Q41" s="227"/>
      <c r="R41" s="228"/>
      <c r="S41" s="272"/>
      <c r="T41" s="273"/>
      <c r="U41" s="51"/>
      <c r="V41" s="26"/>
      <c r="W41" s="26"/>
      <c r="X41" s="26"/>
      <c r="Y41" s="51"/>
      <c r="Z41" s="51"/>
      <c r="AB41" s="3">
        <f t="shared" si="1"/>
        <v>79</v>
      </c>
    </row>
    <row r="42" spans="1:28" ht="15.9" customHeight="1" x14ac:dyDescent="0.45">
      <c r="A42" s="241" t="s">
        <v>22</v>
      </c>
      <c r="B42" s="68" t="s">
        <v>25</v>
      </c>
      <c r="C42" s="69"/>
      <c r="D42" s="38" t="s">
        <v>36</v>
      </c>
      <c r="E42" s="68"/>
      <c r="F42" s="32" t="s">
        <v>37</v>
      </c>
      <c r="G42" s="193"/>
      <c r="H42" s="225"/>
      <c r="I42" s="32" t="s">
        <v>37</v>
      </c>
      <c r="J42" s="272"/>
      <c r="K42" s="273"/>
      <c r="L42" s="272"/>
      <c r="M42" s="282"/>
      <c r="N42" s="273"/>
      <c r="O42" s="272"/>
      <c r="P42" s="273"/>
      <c r="Q42" s="227"/>
      <c r="R42" s="228"/>
      <c r="S42" s="272"/>
      <c r="T42" s="273"/>
      <c r="U42" s="51"/>
      <c r="V42" s="26"/>
      <c r="W42" s="26"/>
      <c r="X42" s="26"/>
      <c r="Y42" s="51"/>
      <c r="Z42" s="51"/>
      <c r="AB42" s="3">
        <f t="shared" si="1"/>
        <v>79</v>
      </c>
    </row>
    <row r="43" spans="1:28" ht="15.9" customHeight="1" x14ac:dyDescent="0.45">
      <c r="A43" s="242"/>
      <c r="B43" s="8" t="s">
        <v>26</v>
      </c>
      <c r="C43" s="9"/>
      <c r="D43" s="39"/>
      <c r="E43" s="8"/>
      <c r="F43" s="35" t="s">
        <v>37</v>
      </c>
      <c r="G43" s="240"/>
      <c r="H43" s="239"/>
      <c r="I43" s="35"/>
      <c r="J43" s="272"/>
      <c r="K43" s="282"/>
      <c r="L43" s="272"/>
      <c r="M43" s="282"/>
      <c r="N43" s="282"/>
      <c r="O43" s="272"/>
      <c r="P43" s="282"/>
      <c r="Q43" s="229"/>
      <c r="R43" s="231"/>
      <c r="S43" s="272"/>
      <c r="T43" s="282"/>
      <c r="U43" s="51"/>
      <c r="V43" s="26"/>
      <c r="W43" s="26"/>
      <c r="X43" s="26"/>
      <c r="Y43" s="51"/>
      <c r="Z43" s="26"/>
      <c r="AB43" s="3">
        <f t="shared" si="1"/>
        <v>79</v>
      </c>
    </row>
    <row r="44" spans="1:28" ht="15.9" customHeight="1" x14ac:dyDescent="0.45">
      <c r="A44" s="243"/>
      <c r="B44" s="8" t="s">
        <v>27</v>
      </c>
      <c r="C44" s="9"/>
      <c r="D44" s="39" t="s">
        <v>36</v>
      </c>
      <c r="E44" s="11"/>
      <c r="F44" s="33" t="s">
        <v>37</v>
      </c>
      <c r="G44" s="195"/>
      <c r="H44" s="226"/>
      <c r="I44" s="33"/>
      <c r="J44" s="272"/>
      <c r="K44" s="282"/>
      <c r="L44" s="272"/>
      <c r="M44" s="282"/>
      <c r="N44" s="282"/>
      <c r="O44" s="272"/>
      <c r="P44" s="282"/>
      <c r="Q44" s="229"/>
      <c r="R44" s="231"/>
      <c r="S44" s="272"/>
      <c r="T44" s="282"/>
      <c r="U44" s="51"/>
      <c r="V44" s="26"/>
      <c r="W44" s="26"/>
      <c r="X44" s="26"/>
      <c r="Y44" s="51"/>
      <c r="Z44" s="51"/>
      <c r="AB44" s="3">
        <f t="shared" si="1"/>
        <v>79</v>
      </c>
    </row>
    <row r="45" spans="1:28" ht="15.9" customHeight="1" x14ac:dyDescent="0.45">
      <c r="A45" s="306" t="s">
        <v>81</v>
      </c>
      <c r="B45" s="68" t="s">
        <v>28</v>
      </c>
      <c r="C45" s="69"/>
      <c r="D45" s="38" t="s">
        <v>36</v>
      </c>
      <c r="E45" s="68"/>
      <c r="F45" s="32" t="s">
        <v>37</v>
      </c>
      <c r="G45" s="193"/>
      <c r="H45" s="225"/>
      <c r="I45" s="32" t="s">
        <v>37</v>
      </c>
      <c r="J45" s="272"/>
      <c r="K45" s="282"/>
      <c r="L45" s="272"/>
      <c r="M45" s="282"/>
      <c r="N45" s="282"/>
      <c r="O45" s="272"/>
      <c r="P45" s="282"/>
      <c r="Q45" s="229"/>
      <c r="R45" s="231"/>
      <c r="S45" s="272"/>
      <c r="T45" s="282"/>
      <c r="U45" s="51"/>
      <c r="V45" s="26"/>
      <c r="W45" s="26"/>
      <c r="X45" s="26"/>
      <c r="Y45" s="51"/>
      <c r="Z45" s="51"/>
      <c r="AB45" s="3">
        <f t="shared" si="1"/>
        <v>79</v>
      </c>
    </row>
    <row r="46" spans="1:28" ht="15.9" customHeight="1" x14ac:dyDescent="0.45">
      <c r="A46" s="307"/>
      <c r="B46" s="11" t="s">
        <v>29</v>
      </c>
      <c r="C46" s="12"/>
      <c r="D46" s="36" t="s">
        <v>36</v>
      </c>
      <c r="E46" s="11"/>
      <c r="F46" s="33" t="s">
        <v>37</v>
      </c>
      <c r="G46" s="195"/>
      <c r="H46" s="226"/>
      <c r="I46" s="33" t="s">
        <v>37</v>
      </c>
      <c r="J46" s="272"/>
      <c r="K46" s="282"/>
      <c r="L46" s="272"/>
      <c r="M46" s="282"/>
      <c r="N46" s="282"/>
      <c r="O46" s="272"/>
      <c r="P46" s="282"/>
      <c r="Q46" s="229"/>
      <c r="R46" s="231"/>
      <c r="S46" s="272"/>
      <c r="T46" s="282"/>
      <c r="U46" s="51"/>
      <c r="V46" s="26"/>
      <c r="W46" s="26"/>
      <c r="X46" s="26"/>
      <c r="Y46" s="51"/>
      <c r="Z46" s="51"/>
      <c r="AB46" s="3">
        <f t="shared" si="1"/>
        <v>79</v>
      </c>
    </row>
    <row r="47" spans="1:28" ht="15.9" customHeight="1" x14ac:dyDescent="0.45">
      <c r="A47" s="290" t="s">
        <v>85</v>
      </c>
      <c r="B47" s="5" t="s">
        <v>31</v>
      </c>
      <c r="C47" s="6"/>
      <c r="D47" s="37" t="s">
        <v>34</v>
      </c>
      <c r="E47" s="5"/>
      <c r="F47" s="34" t="s">
        <v>37</v>
      </c>
      <c r="G47" s="258">
        <f>Y42</f>
        <v>0</v>
      </c>
      <c r="H47" s="192"/>
      <c r="I47" s="34" t="s">
        <v>37</v>
      </c>
      <c r="J47" s="272"/>
      <c r="K47" s="282"/>
      <c r="L47" s="272"/>
      <c r="M47" s="282"/>
      <c r="N47" s="282"/>
      <c r="O47" s="272"/>
      <c r="P47" s="282"/>
      <c r="Q47" s="229"/>
      <c r="R47" s="231"/>
      <c r="S47" s="272"/>
      <c r="T47" s="282"/>
      <c r="U47" s="51"/>
      <c r="V47" s="26"/>
      <c r="W47" s="26"/>
      <c r="X47" s="26"/>
      <c r="Y47" s="51"/>
      <c r="Z47" s="51"/>
      <c r="AB47" s="3">
        <f t="shared" si="1"/>
        <v>79</v>
      </c>
    </row>
    <row r="48" spans="1:28" ht="15.9" customHeight="1" x14ac:dyDescent="0.45">
      <c r="A48" s="291"/>
      <c r="B48" s="5" t="s">
        <v>83</v>
      </c>
      <c r="C48" s="6"/>
      <c r="D48" s="37" t="s">
        <v>34</v>
      </c>
      <c r="E48" s="5"/>
      <c r="F48" s="34" t="s">
        <v>37</v>
      </c>
      <c r="G48" s="258">
        <f>Y43</f>
        <v>0</v>
      </c>
      <c r="H48" s="192"/>
      <c r="I48" s="34" t="s">
        <v>37</v>
      </c>
      <c r="J48" s="272"/>
      <c r="K48" s="282"/>
      <c r="L48" s="272"/>
      <c r="M48" s="282"/>
      <c r="N48" s="282"/>
      <c r="O48" s="272"/>
      <c r="P48" s="282"/>
      <c r="Q48" s="229"/>
      <c r="R48" s="231"/>
      <c r="S48" s="272"/>
      <c r="T48" s="282"/>
      <c r="U48" s="51"/>
      <c r="V48" s="26"/>
      <c r="W48" s="26"/>
      <c r="X48" s="26"/>
      <c r="Y48" s="51"/>
      <c r="Z48" s="51"/>
      <c r="AB48" s="3">
        <f t="shared" si="1"/>
        <v>79</v>
      </c>
    </row>
    <row r="49" spans="1:28" ht="15.9" customHeight="1" x14ac:dyDescent="0.45">
      <c r="A49" s="292"/>
      <c r="B49" s="68" t="s">
        <v>84</v>
      </c>
      <c r="C49" s="69"/>
      <c r="D49" s="38" t="s">
        <v>34</v>
      </c>
      <c r="E49" s="68"/>
      <c r="F49" s="32" t="s">
        <v>37</v>
      </c>
      <c r="G49" s="193"/>
      <c r="H49" s="225"/>
      <c r="I49" s="32" t="s">
        <v>37</v>
      </c>
      <c r="J49" s="272"/>
      <c r="K49" s="282"/>
      <c r="L49" s="272"/>
      <c r="M49" s="282"/>
      <c r="N49" s="282"/>
      <c r="O49" s="272"/>
      <c r="P49" s="282"/>
      <c r="Q49" s="229"/>
      <c r="R49" s="231"/>
      <c r="S49" s="272"/>
      <c r="T49" s="282"/>
      <c r="U49" s="51"/>
      <c r="V49" s="26"/>
      <c r="W49" s="26"/>
      <c r="X49" s="26"/>
      <c r="Y49" s="51"/>
      <c r="Z49" s="51"/>
      <c r="AB49" s="3">
        <f t="shared" si="1"/>
        <v>79</v>
      </c>
    </row>
    <row r="50" spans="1:28" ht="15.9" customHeight="1" x14ac:dyDescent="0.45">
      <c r="A50" s="246" t="s">
        <v>115</v>
      </c>
      <c r="B50" s="56" t="s">
        <v>86</v>
      </c>
      <c r="C50" s="57"/>
      <c r="D50" s="58"/>
      <c r="E50" s="56"/>
      <c r="F50" s="59" t="s">
        <v>37</v>
      </c>
      <c r="G50" s="248"/>
      <c r="H50" s="249"/>
      <c r="I50" s="59" t="s">
        <v>37</v>
      </c>
      <c r="J50" s="272"/>
      <c r="K50" s="282"/>
      <c r="L50" s="272"/>
      <c r="M50" s="282"/>
      <c r="N50" s="282"/>
      <c r="O50" s="272"/>
      <c r="P50" s="282"/>
      <c r="Q50" s="229"/>
      <c r="R50" s="231"/>
      <c r="S50" s="272"/>
      <c r="T50" s="282"/>
      <c r="U50" s="51"/>
      <c r="V50" s="26"/>
      <c r="W50" s="26"/>
      <c r="X50" s="26"/>
      <c r="Y50" s="51"/>
      <c r="Z50" s="51"/>
      <c r="AB50" s="3">
        <f t="shared" si="1"/>
        <v>79</v>
      </c>
    </row>
    <row r="51" spans="1:28" ht="15.9" customHeight="1" x14ac:dyDescent="0.45">
      <c r="A51" s="247"/>
      <c r="B51" s="56" t="s">
        <v>87</v>
      </c>
      <c r="C51" s="57"/>
      <c r="D51" s="58"/>
      <c r="E51" s="56"/>
      <c r="F51" s="59" t="s">
        <v>37</v>
      </c>
      <c r="G51" s="248"/>
      <c r="H51" s="249"/>
      <c r="I51" s="59" t="s">
        <v>37</v>
      </c>
      <c r="J51" s="272"/>
      <c r="K51" s="282"/>
      <c r="L51" s="272"/>
      <c r="M51" s="282"/>
      <c r="N51" s="282"/>
      <c r="O51" s="272"/>
      <c r="P51" s="282"/>
      <c r="Q51" s="229"/>
      <c r="R51" s="231"/>
      <c r="S51" s="272"/>
      <c r="T51" s="282"/>
      <c r="U51" s="51"/>
      <c r="V51" s="26"/>
      <c r="W51" s="26"/>
      <c r="X51" s="26"/>
      <c r="Y51" s="51"/>
      <c r="Z51" s="51"/>
      <c r="AB51" s="3">
        <f t="shared" si="1"/>
        <v>79</v>
      </c>
    </row>
    <row r="52" spans="1:28" ht="15.9" customHeight="1" x14ac:dyDescent="0.45">
      <c r="A52" s="247"/>
      <c r="B52" s="56" t="s">
        <v>88</v>
      </c>
      <c r="C52" s="57"/>
      <c r="D52" s="58"/>
      <c r="E52" s="83"/>
      <c r="F52" s="59" t="s">
        <v>37</v>
      </c>
      <c r="G52" s="248"/>
      <c r="H52" s="249"/>
      <c r="I52" s="59" t="s">
        <v>37</v>
      </c>
      <c r="J52" s="272"/>
      <c r="K52" s="282"/>
      <c r="L52" s="272"/>
      <c r="M52" s="282"/>
      <c r="N52" s="282"/>
      <c r="O52" s="272"/>
      <c r="P52" s="282"/>
      <c r="Q52" s="229"/>
      <c r="R52" s="231"/>
      <c r="S52" s="272"/>
      <c r="T52" s="282"/>
      <c r="U52" s="51"/>
      <c r="V52" s="26"/>
      <c r="W52" s="26"/>
      <c r="X52" s="26"/>
      <c r="Y52" s="51"/>
      <c r="Z52" s="51"/>
      <c r="AB52" s="3">
        <f t="shared" si="1"/>
        <v>79</v>
      </c>
    </row>
    <row r="53" spans="1:28" ht="15.9" customHeight="1" x14ac:dyDescent="0.45">
      <c r="A53" s="246" t="s">
        <v>116</v>
      </c>
      <c r="B53" s="56" t="s">
        <v>86</v>
      </c>
      <c r="C53" s="57"/>
      <c r="D53" s="58"/>
      <c r="E53" s="56"/>
      <c r="F53" s="59" t="s">
        <v>37</v>
      </c>
      <c r="G53" s="248"/>
      <c r="H53" s="249"/>
      <c r="I53" s="59" t="s">
        <v>37</v>
      </c>
      <c r="J53" s="272"/>
      <c r="K53" s="282"/>
      <c r="L53" s="272"/>
      <c r="M53" s="282"/>
      <c r="N53" s="282"/>
      <c r="O53" s="272"/>
      <c r="P53" s="282"/>
      <c r="Q53" s="229"/>
      <c r="R53" s="231"/>
      <c r="S53" s="272"/>
      <c r="T53" s="282"/>
      <c r="U53" s="51"/>
      <c r="V53" s="26"/>
      <c r="W53" s="26"/>
      <c r="X53" s="26"/>
      <c r="Y53" s="51"/>
      <c r="Z53" s="51"/>
      <c r="AB53" s="3">
        <f t="shared" si="1"/>
        <v>79</v>
      </c>
    </row>
    <row r="54" spans="1:28" ht="15.9" customHeight="1" x14ac:dyDescent="0.45">
      <c r="A54" s="247"/>
      <c r="B54" s="56" t="s">
        <v>87</v>
      </c>
      <c r="C54" s="57"/>
      <c r="D54" s="58"/>
      <c r="E54" s="56"/>
      <c r="F54" s="59" t="s">
        <v>37</v>
      </c>
      <c r="G54" s="248"/>
      <c r="H54" s="249"/>
      <c r="I54" s="59" t="s">
        <v>37</v>
      </c>
      <c r="J54" s="272"/>
      <c r="K54" s="282"/>
      <c r="L54" s="272"/>
      <c r="M54" s="282"/>
      <c r="N54" s="282"/>
      <c r="O54" s="272"/>
      <c r="P54" s="282"/>
      <c r="Q54" s="229"/>
      <c r="R54" s="231"/>
      <c r="S54" s="272"/>
      <c r="T54" s="282"/>
      <c r="U54" s="51"/>
      <c r="V54" s="26"/>
      <c r="W54" s="26"/>
      <c r="X54" s="26"/>
      <c r="Y54" s="51"/>
      <c r="Z54" s="51"/>
      <c r="AB54" s="3">
        <f t="shared" si="1"/>
        <v>79</v>
      </c>
    </row>
    <row r="55" spans="1:28" ht="15.9" customHeight="1" x14ac:dyDescent="0.45">
      <c r="A55" s="247"/>
      <c r="B55" s="56" t="s">
        <v>88</v>
      </c>
      <c r="C55" s="57"/>
      <c r="D55" s="58"/>
      <c r="E55" s="56"/>
      <c r="F55" s="59" t="s">
        <v>37</v>
      </c>
      <c r="G55" s="248"/>
      <c r="H55" s="249"/>
      <c r="I55" s="59" t="s">
        <v>37</v>
      </c>
      <c r="J55" s="272"/>
      <c r="K55" s="282"/>
      <c r="L55" s="272"/>
      <c r="M55" s="282"/>
      <c r="N55" s="282"/>
      <c r="O55" s="272"/>
      <c r="P55" s="282"/>
      <c r="Q55" s="229">
        <f t="shared" ref="Q55" si="2">ROUNDUP(AA55*AB55,-1)</f>
        <v>0</v>
      </c>
      <c r="R55" s="231"/>
      <c r="S55" s="272"/>
      <c r="T55" s="282"/>
      <c r="U55" s="51"/>
      <c r="V55" s="26"/>
      <c r="W55" s="26">
        <f t="shared" si="0"/>
        <v>0</v>
      </c>
      <c r="X55" s="26"/>
      <c r="Y55" s="51"/>
      <c r="Z55" s="82"/>
      <c r="AB55" s="3">
        <f t="shared" si="1"/>
        <v>79</v>
      </c>
    </row>
    <row r="56" spans="1:28" ht="15.9" customHeight="1" x14ac:dyDescent="0.45">
      <c r="A56" s="276" t="s">
        <v>118</v>
      </c>
      <c r="B56" s="68" t="s">
        <v>86</v>
      </c>
      <c r="C56" s="69"/>
      <c r="D56" s="40" t="s">
        <v>34</v>
      </c>
      <c r="E56" s="68"/>
      <c r="F56" s="29" t="s">
        <v>37</v>
      </c>
      <c r="G56" s="193"/>
      <c r="H56" s="225"/>
      <c r="I56" s="32" t="s">
        <v>37</v>
      </c>
      <c r="J56" s="229" t="s">
        <v>90</v>
      </c>
      <c r="K56" s="230"/>
      <c r="L56" s="229"/>
      <c r="M56" s="231"/>
      <c r="N56" s="231"/>
      <c r="O56" s="231"/>
      <c r="P56" s="231"/>
      <c r="Q56" s="231"/>
      <c r="R56" s="231"/>
      <c r="S56" s="231"/>
      <c r="T56" s="231"/>
      <c r="U56" s="231"/>
      <c r="V56" s="231"/>
      <c r="W56" s="231"/>
      <c r="X56" s="231"/>
      <c r="Y56" s="231"/>
      <c r="Z56" s="230"/>
    </row>
    <row r="57" spans="1:28" ht="15.9" customHeight="1" x14ac:dyDescent="0.45">
      <c r="A57" s="277"/>
      <c r="B57" s="8" t="s">
        <v>87</v>
      </c>
      <c r="C57" s="9"/>
      <c r="D57" s="41" t="s">
        <v>34</v>
      </c>
      <c r="E57" s="8"/>
      <c r="F57" s="30" t="s">
        <v>37</v>
      </c>
      <c r="G57" s="240"/>
      <c r="H57" s="239"/>
      <c r="I57" s="35" t="s">
        <v>37</v>
      </c>
      <c r="J57" s="272"/>
      <c r="K57" s="273"/>
      <c r="L57" s="27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73"/>
    </row>
    <row r="58" spans="1:28" ht="15.9" customHeight="1" x14ac:dyDescent="0.45">
      <c r="A58" s="278"/>
      <c r="B58" s="11" t="s">
        <v>88</v>
      </c>
      <c r="C58" s="12"/>
      <c r="D58" s="42" t="s">
        <v>34</v>
      </c>
      <c r="E58" s="84">
        <f>E18</f>
        <v>0</v>
      </c>
      <c r="F58" s="31" t="s">
        <v>37</v>
      </c>
      <c r="G58" s="293"/>
      <c r="H58" s="226"/>
      <c r="I58" s="33" t="s">
        <v>37</v>
      </c>
      <c r="J58" s="272"/>
      <c r="K58" s="273"/>
      <c r="L58" s="27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73"/>
    </row>
    <row r="59" spans="1:28" ht="15.9" customHeight="1" x14ac:dyDescent="0.45">
      <c r="A59" s="276" t="s">
        <v>119</v>
      </c>
      <c r="B59" s="68" t="s">
        <v>86</v>
      </c>
      <c r="C59" s="69"/>
      <c r="D59" s="40" t="s">
        <v>34</v>
      </c>
      <c r="E59" s="68"/>
      <c r="F59" s="29" t="s">
        <v>37</v>
      </c>
      <c r="G59" s="193"/>
      <c r="H59" s="225"/>
      <c r="I59" s="32" t="s">
        <v>37</v>
      </c>
      <c r="J59" s="272"/>
      <c r="K59" s="273"/>
      <c r="L59" s="27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73"/>
    </row>
    <row r="60" spans="1:28" ht="15.9" customHeight="1" x14ac:dyDescent="0.45">
      <c r="A60" s="277"/>
      <c r="B60" s="8" t="s">
        <v>87</v>
      </c>
      <c r="C60" s="9"/>
      <c r="D60" s="41" t="s">
        <v>34</v>
      </c>
      <c r="E60" s="8"/>
      <c r="F60" s="30" t="s">
        <v>37</v>
      </c>
      <c r="G60" s="240"/>
      <c r="H60" s="239"/>
      <c r="I60" s="35" t="s">
        <v>37</v>
      </c>
      <c r="J60" s="272"/>
      <c r="K60" s="273"/>
      <c r="L60" s="27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73"/>
    </row>
    <row r="61" spans="1:28" ht="15.9" customHeight="1" x14ac:dyDescent="0.45">
      <c r="A61" s="278"/>
      <c r="B61" s="11" t="s">
        <v>88</v>
      </c>
      <c r="C61" s="12"/>
      <c r="D61" s="42" t="s">
        <v>34</v>
      </c>
      <c r="E61" s="11"/>
      <c r="F61" s="31" t="s">
        <v>37</v>
      </c>
      <c r="G61" s="293"/>
      <c r="H61" s="226"/>
      <c r="I61" s="33" t="s">
        <v>37</v>
      </c>
      <c r="J61" s="274"/>
      <c r="K61" s="275"/>
      <c r="L61" s="274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75"/>
    </row>
    <row r="62" spans="1:28" ht="15.9" customHeight="1" x14ac:dyDescent="0.45">
      <c r="A62" s="318" t="s">
        <v>89</v>
      </c>
      <c r="B62" s="68" t="s">
        <v>86</v>
      </c>
      <c r="C62" s="69"/>
      <c r="D62" s="40" t="s">
        <v>34</v>
      </c>
      <c r="E62" s="68"/>
      <c r="F62" s="29" t="s">
        <v>37</v>
      </c>
      <c r="G62" s="193"/>
      <c r="H62" s="225"/>
      <c r="I62" s="32" t="s">
        <v>37</v>
      </c>
      <c r="J62" s="290" t="s">
        <v>46</v>
      </c>
      <c r="K62" s="193"/>
      <c r="L62" s="225"/>
      <c r="M62" s="225"/>
      <c r="N62" s="225"/>
      <c r="O62" s="225"/>
      <c r="P62" s="225"/>
      <c r="Q62" s="225"/>
      <c r="R62" s="225"/>
      <c r="S62" s="194"/>
      <c r="T62" s="193"/>
      <c r="U62" s="225"/>
      <c r="V62" s="194"/>
      <c r="W62" s="193"/>
      <c r="X62" s="225"/>
      <c r="Y62" s="225"/>
      <c r="Z62" s="194"/>
    </row>
    <row r="63" spans="1:28" ht="15.9" customHeight="1" x14ac:dyDescent="0.45">
      <c r="A63" s="319"/>
      <c r="B63" s="8" t="s">
        <v>87</v>
      </c>
      <c r="C63" s="9"/>
      <c r="D63" s="41" t="s">
        <v>34</v>
      </c>
      <c r="E63" s="8"/>
      <c r="F63" s="30" t="s">
        <v>37</v>
      </c>
      <c r="G63" s="240"/>
      <c r="H63" s="239"/>
      <c r="I63" s="35" t="s">
        <v>37</v>
      </c>
      <c r="J63" s="291"/>
      <c r="K63" s="240"/>
      <c r="L63" s="239"/>
      <c r="M63" s="239"/>
      <c r="N63" s="239"/>
      <c r="O63" s="239"/>
      <c r="P63" s="239"/>
      <c r="Q63" s="239"/>
      <c r="R63" s="239"/>
      <c r="S63" s="270"/>
      <c r="T63" s="240"/>
      <c r="U63" s="239"/>
      <c r="V63" s="270"/>
      <c r="W63" s="240"/>
      <c r="X63" s="239"/>
      <c r="Y63" s="239"/>
      <c r="Z63" s="270"/>
    </row>
    <row r="64" spans="1:28" ht="15.9" customHeight="1" x14ac:dyDescent="0.45">
      <c r="A64" s="320"/>
      <c r="B64" s="11" t="s">
        <v>88</v>
      </c>
      <c r="C64" s="12"/>
      <c r="D64" s="42" t="s">
        <v>34</v>
      </c>
      <c r="E64" s="11"/>
      <c r="F64" s="31" t="s">
        <v>37</v>
      </c>
      <c r="G64" s="293"/>
      <c r="H64" s="226"/>
      <c r="I64" s="33" t="s">
        <v>37</v>
      </c>
      <c r="J64" s="292"/>
      <c r="K64" s="195"/>
      <c r="L64" s="226"/>
      <c r="M64" s="226"/>
      <c r="N64" s="226"/>
      <c r="O64" s="226"/>
      <c r="P64" s="226"/>
      <c r="Q64" s="226"/>
      <c r="R64" s="226"/>
      <c r="S64" s="196"/>
      <c r="T64" s="195"/>
      <c r="U64" s="226"/>
      <c r="V64" s="196"/>
      <c r="W64" s="195"/>
      <c r="X64" s="226"/>
      <c r="Y64" s="226"/>
      <c r="Z64" s="196"/>
    </row>
    <row r="65" spans="1:26" ht="30.75" customHeight="1" x14ac:dyDescent="0.45">
      <c r="A65" s="181" t="s">
        <v>91</v>
      </c>
      <c r="B65" s="192"/>
      <c r="C65" s="192"/>
      <c r="D65" s="182"/>
      <c r="E65" s="258"/>
      <c r="F65" s="259"/>
      <c r="G65" s="259"/>
      <c r="H65" s="259"/>
      <c r="I65" s="34" t="s">
        <v>37</v>
      </c>
      <c r="J65" s="188" t="s">
        <v>125</v>
      </c>
      <c r="K65" s="188"/>
      <c r="L65" s="188"/>
      <c r="M65" s="188"/>
      <c r="N65" s="187"/>
      <c r="O65" s="187"/>
      <c r="P65" s="187"/>
      <c r="Q65" s="187"/>
      <c r="R65" s="187"/>
      <c r="S65" s="187"/>
      <c r="T65" s="23" t="s">
        <v>37</v>
      </c>
      <c r="U65" s="219" t="s">
        <v>47</v>
      </c>
      <c r="V65" s="78" t="s">
        <v>32</v>
      </c>
      <c r="W65" s="78" t="s">
        <v>45</v>
      </c>
      <c r="X65" s="76" t="s">
        <v>48</v>
      </c>
      <c r="Y65" s="60" t="s">
        <v>127</v>
      </c>
      <c r="Z65" s="78" t="s">
        <v>49</v>
      </c>
    </row>
    <row r="66" spans="1:26" ht="15.9" customHeight="1" x14ac:dyDescent="0.45">
      <c r="A66" s="181" t="s">
        <v>120</v>
      </c>
      <c r="B66" s="192"/>
      <c r="C66" s="192"/>
      <c r="D66" s="182"/>
      <c r="E66" s="256"/>
      <c r="F66" s="257"/>
      <c r="G66" s="257"/>
      <c r="H66" s="257"/>
      <c r="I66" s="34" t="s">
        <v>37</v>
      </c>
      <c r="J66" s="188" t="s">
        <v>151</v>
      </c>
      <c r="K66" s="188"/>
      <c r="L66" s="188"/>
      <c r="M66" s="188"/>
      <c r="N66" s="186">
        <f>E71-E73</f>
        <v>969540</v>
      </c>
      <c r="O66" s="187"/>
      <c r="P66" s="187"/>
      <c r="Q66" s="187"/>
      <c r="R66" s="187"/>
      <c r="S66" s="187"/>
      <c r="T66" s="23" t="s">
        <v>37</v>
      </c>
      <c r="U66" s="250"/>
      <c r="V66" s="23"/>
      <c r="W66" s="78"/>
      <c r="X66" s="23"/>
      <c r="Y66" s="23"/>
      <c r="Z66" s="78"/>
    </row>
    <row r="67" spans="1:26" ht="15.9" customHeight="1" x14ac:dyDescent="0.45">
      <c r="A67" s="181" t="s">
        <v>92</v>
      </c>
      <c r="B67" s="192"/>
      <c r="C67" s="192"/>
      <c r="D67" s="182"/>
      <c r="E67" s="256"/>
      <c r="F67" s="257"/>
      <c r="G67" s="257"/>
      <c r="H67" s="257"/>
      <c r="I67" s="34" t="s">
        <v>37</v>
      </c>
      <c r="J67" s="188" t="s">
        <v>152</v>
      </c>
      <c r="K67" s="188"/>
      <c r="L67" s="188"/>
      <c r="M67" s="188"/>
      <c r="N67" s="187"/>
      <c r="O67" s="187"/>
      <c r="P67" s="187"/>
      <c r="Q67" s="187"/>
      <c r="R67" s="187"/>
      <c r="S67" s="187"/>
      <c r="T67" s="23" t="s">
        <v>37</v>
      </c>
      <c r="U67" s="250"/>
      <c r="V67" s="23"/>
      <c r="W67" s="78"/>
      <c r="X67" s="23"/>
      <c r="Y67" s="23"/>
      <c r="Z67" s="78"/>
    </row>
    <row r="68" spans="1:26" ht="15.9" customHeight="1" x14ac:dyDescent="0.45">
      <c r="A68" s="260" t="s">
        <v>77</v>
      </c>
      <c r="B68" s="261"/>
      <c r="C68" s="261"/>
      <c r="D68" s="262"/>
      <c r="E68" s="18">
        <f>SUM(E15:E46)</f>
        <v>1211840</v>
      </c>
      <c r="F68" s="34" t="s">
        <v>37</v>
      </c>
      <c r="G68" s="256">
        <f>SUM(G28:H46)</f>
        <v>0</v>
      </c>
      <c r="H68" s="257"/>
      <c r="I68" s="34" t="s">
        <v>37</v>
      </c>
      <c r="J68" s="189" t="s">
        <v>126</v>
      </c>
      <c r="K68" s="189"/>
      <c r="L68" s="189"/>
      <c r="M68" s="189"/>
      <c r="N68" s="187"/>
      <c r="O68" s="187"/>
      <c r="P68" s="187"/>
      <c r="Q68" s="187"/>
      <c r="R68" s="187"/>
      <c r="S68" s="187"/>
      <c r="T68" s="23" t="s">
        <v>37</v>
      </c>
      <c r="U68" s="250"/>
      <c r="V68" s="23"/>
      <c r="W68" s="78"/>
      <c r="X68" s="23"/>
      <c r="Y68" s="23"/>
      <c r="Z68" s="78"/>
    </row>
    <row r="69" spans="1:26" ht="15.9" customHeight="1" x14ac:dyDescent="0.45">
      <c r="A69" s="260" t="s">
        <v>72</v>
      </c>
      <c r="B69" s="261"/>
      <c r="C69" s="261"/>
      <c r="D69" s="262"/>
      <c r="E69" s="4"/>
      <c r="F69" s="28" t="s">
        <v>41</v>
      </c>
      <c r="G69" s="256">
        <f>G68*E69/100</f>
        <v>0</v>
      </c>
      <c r="H69" s="257"/>
      <c r="I69" s="34" t="s">
        <v>37</v>
      </c>
      <c r="J69" s="188" t="s">
        <v>153</v>
      </c>
      <c r="K69" s="188"/>
      <c r="L69" s="188"/>
      <c r="M69" s="188"/>
      <c r="N69" s="187"/>
      <c r="O69" s="187"/>
      <c r="P69" s="187"/>
      <c r="Q69" s="187"/>
      <c r="R69" s="187"/>
      <c r="S69" s="187"/>
      <c r="T69" s="23" t="s">
        <v>37</v>
      </c>
      <c r="U69" s="250"/>
      <c r="V69" s="23"/>
      <c r="W69" s="78"/>
      <c r="X69" s="23"/>
      <c r="Y69" s="23"/>
      <c r="Z69" s="78"/>
    </row>
    <row r="70" spans="1:26" ht="15.9" customHeight="1" x14ac:dyDescent="0.45">
      <c r="A70" s="260" t="s">
        <v>149</v>
      </c>
      <c r="B70" s="261"/>
      <c r="C70" s="261"/>
      <c r="D70" s="262"/>
      <c r="E70" s="256"/>
      <c r="F70" s="257"/>
      <c r="G70" s="257"/>
      <c r="H70" s="257"/>
      <c r="I70" s="34" t="s">
        <v>37</v>
      </c>
      <c r="J70" s="191" t="s">
        <v>154</v>
      </c>
      <c r="K70" s="191"/>
      <c r="L70" s="191"/>
      <c r="M70" s="191"/>
      <c r="N70" s="187"/>
      <c r="O70" s="187"/>
      <c r="P70" s="187"/>
      <c r="Q70" s="187"/>
      <c r="R70" s="187"/>
      <c r="S70" s="187"/>
      <c r="T70" s="23" t="s">
        <v>37</v>
      </c>
      <c r="U70" s="250"/>
      <c r="V70" s="23"/>
      <c r="W70" s="78"/>
      <c r="X70" s="23"/>
      <c r="Y70" s="23"/>
      <c r="Z70" s="78"/>
    </row>
    <row r="71" spans="1:26" ht="15.9" customHeight="1" x14ac:dyDescent="0.45">
      <c r="A71" s="260" t="s">
        <v>121</v>
      </c>
      <c r="B71" s="261"/>
      <c r="C71" s="261"/>
      <c r="D71" s="262"/>
      <c r="E71" s="258">
        <f>E68+G68+G69</f>
        <v>1211840</v>
      </c>
      <c r="F71" s="192"/>
      <c r="G71" s="192"/>
      <c r="H71" s="192"/>
      <c r="I71" s="34" t="s">
        <v>37</v>
      </c>
      <c r="J71" s="188" t="s">
        <v>155</v>
      </c>
      <c r="K71" s="188"/>
      <c r="L71" s="188"/>
      <c r="M71" s="188"/>
      <c r="N71" s="187"/>
      <c r="O71" s="187"/>
      <c r="P71" s="187"/>
      <c r="Q71" s="187"/>
      <c r="R71" s="187"/>
      <c r="S71" s="187"/>
      <c r="T71" s="23" t="s">
        <v>37</v>
      </c>
      <c r="U71" s="250"/>
      <c r="V71" s="61"/>
      <c r="W71" s="62"/>
      <c r="X71" s="23"/>
      <c r="Y71" s="23"/>
      <c r="Z71" s="78" t="s">
        <v>50</v>
      </c>
    </row>
    <row r="72" spans="1:26" ht="15.9" customHeight="1" x14ac:dyDescent="0.45">
      <c r="A72" s="241" t="s">
        <v>122</v>
      </c>
      <c r="B72" s="241"/>
      <c r="C72" s="241"/>
      <c r="D72" s="241"/>
      <c r="E72" s="253"/>
      <c r="F72" s="254"/>
      <c r="G72" s="254"/>
      <c r="H72" s="254"/>
      <c r="I72" s="32" t="s">
        <v>37</v>
      </c>
      <c r="J72" s="188" t="s">
        <v>156</v>
      </c>
      <c r="K72" s="188"/>
      <c r="L72" s="188"/>
      <c r="M72" s="188"/>
      <c r="N72" s="187"/>
      <c r="O72" s="187"/>
      <c r="P72" s="187"/>
      <c r="Q72" s="187"/>
      <c r="R72" s="187"/>
      <c r="S72" s="187"/>
      <c r="T72" s="23" t="s">
        <v>37</v>
      </c>
      <c r="U72" s="250"/>
      <c r="V72" s="61"/>
      <c r="W72" s="62"/>
      <c r="X72" s="23"/>
      <c r="Y72" s="23"/>
      <c r="Z72" s="78" t="s">
        <v>51</v>
      </c>
    </row>
    <row r="73" spans="1:26" ht="15.9" customHeight="1" x14ac:dyDescent="0.45">
      <c r="A73" s="241" t="s">
        <v>123</v>
      </c>
      <c r="B73" s="241"/>
      <c r="C73" s="241"/>
      <c r="D73" s="241"/>
      <c r="E73" s="251">
        <f>ROUNDDOWN((E71)*0.2+E26*0.5,-2)</f>
        <v>242300</v>
      </c>
      <c r="F73" s="252"/>
      <c r="G73" s="252"/>
      <c r="H73" s="252"/>
      <c r="I73" s="32" t="s">
        <v>37</v>
      </c>
      <c r="J73" s="317" t="s">
        <v>157</v>
      </c>
      <c r="K73" s="317"/>
      <c r="L73" s="317"/>
      <c r="M73" s="317"/>
      <c r="N73" s="187"/>
      <c r="O73" s="187"/>
      <c r="P73" s="187"/>
      <c r="Q73" s="187"/>
      <c r="R73" s="187"/>
      <c r="S73" s="187"/>
      <c r="T73" s="23" t="s">
        <v>37</v>
      </c>
      <c r="U73" s="250"/>
      <c r="V73" s="63"/>
      <c r="W73" s="63"/>
      <c r="X73" s="23"/>
      <c r="Y73" s="23"/>
      <c r="Z73" s="78" t="s">
        <v>52</v>
      </c>
    </row>
    <row r="74" spans="1:26" ht="20.25" customHeight="1" x14ac:dyDescent="0.45">
      <c r="A74" s="241" t="s">
        <v>124</v>
      </c>
      <c r="B74" s="241"/>
      <c r="C74" s="241"/>
      <c r="D74" s="241"/>
      <c r="E74" s="315"/>
      <c r="F74" s="316"/>
      <c r="G74" s="316"/>
      <c r="H74" s="316"/>
      <c r="I74" s="32" t="s">
        <v>37</v>
      </c>
      <c r="J74" s="317" t="s">
        <v>158</v>
      </c>
      <c r="K74" s="317"/>
      <c r="L74" s="317"/>
      <c r="M74" s="317"/>
      <c r="N74" s="187"/>
      <c r="O74" s="187"/>
      <c r="P74" s="187"/>
      <c r="Q74" s="187"/>
      <c r="R74" s="187"/>
      <c r="S74" s="187"/>
      <c r="T74" s="23" t="s">
        <v>37</v>
      </c>
      <c r="U74" s="250"/>
      <c r="V74" s="63"/>
      <c r="W74" s="63"/>
      <c r="X74" s="23"/>
      <c r="Y74" s="23"/>
      <c r="Z74" s="78" t="s">
        <v>53</v>
      </c>
    </row>
    <row r="75" spans="1:26" ht="21" customHeight="1" x14ac:dyDescent="0.45">
      <c r="A75" s="23" t="s">
        <v>30</v>
      </c>
      <c r="B75" s="187"/>
      <c r="C75" s="187"/>
      <c r="D75" s="187"/>
      <c r="E75" s="43" t="s">
        <v>42</v>
      </c>
      <c r="F75" s="187"/>
      <c r="G75" s="187"/>
      <c r="H75" s="187"/>
      <c r="I75" s="187"/>
      <c r="J75" s="189" t="s">
        <v>159</v>
      </c>
      <c r="K75" s="189"/>
      <c r="L75" s="189"/>
      <c r="M75" s="189"/>
      <c r="N75" s="187"/>
      <c r="O75" s="187"/>
      <c r="P75" s="187"/>
      <c r="Q75" s="187"/>
      <c r="R75" s="187"/>
      <c r="S75" s="187"/>
      <c r="T75" s="23" t="s">
        <v>37</v>
      </c>
      <c r="U75" s="222"/>
      <c r="V75" s="181" t="s">
        <v>54</v>
      </c>
      <c r="W75" s="182"/>
      <c r="X75" s="23"/>
      <c r="Y75" s="23"/>
      <c r="Z75" s="78"/>
    </row>
    <row r="76" spans="1:26" ht="15.9" customHeight="1" x14ac:dyDescent="0.45">
      <c r="A76" s="3" t="s">
        <v>93</v>
      </c>
    </row>
    <row r="83" spans="3:3" x14ac:dyDescent="0.45">
      <c r="C83" s="74"/>
    </row>
  </sheetData>
  <mergeCells count="385">
    <mergeCell ref="T2:Z2"/>
    <mergeCell ref="T3:U4"/>
    <mergeCell ref="V3:Z4"/>
    <mergeCell ref="A4:B4"/>
    <mergeCell ref="C4:F4"/>
    <mergeCell ref="G4:K4"/>
    <mergeCell ref="L4:S4"/>
    <mergeCell ref="A2:B3"/>
    <mergeCell ref="C2:C3"/>
    <mergeCell ref="D2:D3"/>
    <mergeCell ref="E2:E3"/>
    <mergeCell ref="F2:F3"/>
    <mergeCell ref="G2:S3"/>
    <mergeCell ref="A5:B5"/>
    <mergeCell ref="C5:F5"/>
    <mergeCell ref="G5:K5"/>
    <mergeCell ref="L5:S5"/>
    <mergeCell ref="T5:U6"/>
    <mergeCell ref="V5:Z6"/>
    <mergeCell ref="A6:B6"/>
    <mergeCell ref="C6:F6"/>
    <mergeCell ref="G6:K6"/>
    <mergeCell ref="M6:S6"/>
    <mergeCell ref="P7:Q8"/>
    <mergeCell ref="R7:S8"/>
    <mergeCell ref="T7:U7"/>
    <mergeCell ref="V7:X8"/>
    <mergeCell ref="Y7:Z8"/>
    <mergeCell ref="T8:U8"/>
    <mergeCell ref="A7:F8"/>
    <mergeCell ref="G7:I8"/>
    <mergeCell ref="J7:J8"/>
    <mergeCell ref="K7:K8"/>
    <mergeCell ref="L7:M8"/>
    <mergeCell ref="N7:O8"/>
    <mergeCell ref="V9:W10"/>
    <mergeCell ref="X9:X10"/>
    <mergeCell ref="Y9:Z12"/>
    <mergeCell ref="T10:U10"/>
    <mergeCell ref="T11:U11"/>
    <mergeCell ref="V11:W11"/>
    <mergeCell ref="T12:U12"/>
    <mergeCell ref="A9:F10"/>
    <mergeCell ref="G9:I10"/>
    <mergeCell ref="J9:J10"/>
    <mergeCell ref="K9:K10"/>
    <mergeCell ref="L9:M10"/>
    <mergeCell ref="N9:O10"/>
    <mergeCell ref="A11:F11"/>
    <mergeCell ref="G11:I11"/>
    <mergeCell ref="L11:M11"/>
    <mergeCell ref="N11:O11"/>
    <mergeCell ref="P11:Q11"/>
    <mergeCell ref="R11:S11"/>
    <mergeCell ref="P9:Q10"/>
    <mergeCell ref="R9:S10"/>
    <mergeCell ref="T9:U9"/>
    <mergeCell ref="V12:W12"/>
    <mergeCell ref="A13:B13"/>
    <mergeCell ref="E13:F14"/>
    <mergeCell ref="G13:I14"/>
    <mergeCell ref="J13:K13"/>
    <mergeCell ref="L13:S13"/>
    <mergeCell ref="T13:U14"/>
    <mergeCell ref="V13:X14"/>
    <mergeCell ref="A12:F12"/>
    <mergeCell ref="G12:I12"/>
    <mergeCell ref="L12:M12"/>
    <mergeCell ref="N12:O12"/>
    <mergeCell ref="P12:Q12"/>
    <mergeCell ref="R12:S12"/>
    <mergeCell ref="G17:I18"/>
    <mergeCell ref="J17:K17"/>
    <mergeCell ref="L17:N17"/>
    <mergeCell ref="O17:P17"/>
    <mergeCell ref="Q17:R17"/>
    <mergeCell ref="Y13:Z14"/>
    <mergeCell ref="A14:D14"/>
    <mergeCell ref="J14:K14"/>
    <mergeCell ref="L14:S14"/>
    <mergeCell ref="A15:A18"/>
    <mergeCell ref="J15:K15"/>
    <mergeCell ref="L15:N15"/>
    <mergeCell ref="O15:P15"/>
    <mergeCell ref="Q15:R15"/>
    <mergeCell ref="S15:T15"/>
    <mergeCell ref="S17:T17"/>
    <mergeCell ref="J18:K18"/>
    <mergeCell ref="L18:N18"/>
    <mergeCell ref="O18:P18"/>
    <mergeCell ref="Q18:R18"/>
    <mergeCell ref="S18:T18"/>
    <mergeCell ref="J16:K16"/>
    <mergeCell ref="L16:N16"/>
    <mergeCell ref="O16:P16"/>
    <mergeCell ref="Q16:R16"/>
    <mergeCell ref="S16:T16"/>
    <mergeCell ref="S21:T21"/>
    <mergeCell ref="J22:K22"/>
    <mergeCell ref="L22:N22"/>
    <mergeCell ref="O22:P22"/>
    <mergeCell ref="Q22:R22"/>
    <mergeCell ref="S22:T22"/>
    <mergeCell ref="S19:T19"/>
    <mergeCell ref="B20:D20"/>
    <mergeCell ref="J20:K20"/>
    <mergeCell ref="L20:N20"/>
    <mergeCell ref="O20:P20"/>
    <mergeCell ref="Q20:R20"/>
    <mergeCell ref="S20:T20"/>
    <mergeCell ref="G19:I27"/>
    <mergeCell ref="J19:K19"/>
    <mergeCell ref="L19:N19"/>
    <mergeCell ref="O19:P19"/>
    <mergeCell ref="Q19:R19"/>
    <mergeCell ref="J21:K21"/>
    <mergeCell ref="L21:N21"/>
    <mergeCell ref="O21:P21"/>
    <mergeCell ref="Q21:R21"/>
    <mergeCell ref="J23:K23"/>
    <mergeCell ref="L23:N23"/>
    <mergeCell ref="O23:P23"/>
    <mergeCell ref="Q23:R23"/>
    <mergeCell ref="S23:T23"/>
    <mergeCell ref="J24:K24"/>
    <mergeCell ref="L24:N24"/>
    <mergeCell ref="O24:P24"/>
    <mergeCell ref="Q24:R24"/>
    <mergeCell ref="S24:T24"/>
    <mergeCell ref="J25:K25"/>
    <mergeCell ref="L25:N25"/>
    <mergeCell ref="O25:P25"/>
    <mergeCell ref="Q25:R25"/>
    <mergeCell ref="S25:T25"/>
    <mergeCell ref="J26:K26"/>
    <mergeCell ref="L26:N26"/>
    <mergeCell ref="O26:P26"/>
    <mergeCell ref="Q26:R26"/>
    <mergeCell ref="S26:T26"/>
    <mergeCell ref="J27:K27"/>
    <mergeCell ref="L27:N27"/>
    <mergeCell ref="O27:P27"/>
    <mergeCell ref="Q27:R27"/>
    <mergeCell ref="S27:T27"/>
    <mergeCell ref="A28:A30"/>
    <mergeCell ref="G28:H28"/>
    <mergeCell ref="J28:K28"/>
    <mergeCell ref="L28:N28"/>
    <mergeCell ref="O28:P28"/>
    <mergeCell ref="A19:A27"/>
    <mergeCell ref="G30:H30"/>
    <mergeCell ref="J30:K30"/>
    <mergeCell ref="L30:N30"/>
    <mergeCell ref="O30:P30"/>
    <mergeCell ref="Q30:R30"/>
    <mergeCell ref="S30:T30"/>
    <mergeCell ref="Q28:R28"/>
    <mergeCell ref="S28:T28"/>
    <mergeCell ref="G29:H29"/>
    <mergeCell ref="J29:K29"/>
    <mergeCell ref="L29:N29"/>
    <mergeCell ref="O29:P29"/>
    <mergeCell ref="Q29:R29"/>
    <mergeCell ref="S29:T29"/>
    <mergeCell ref="S31:T31"/>
    <mergeCell ref="G32:H32"/>
    <mergeCell ref="J32:K32"/>
    <mergeCell ref="L32:N32"/>
    <mergeCell ref="O32:P32"/>
    <mergeCell ref="Q32:R32"/>
    <mergeCell ref="S32:T32"/>
    <mergeCell ref="A31:A36"/>
    <mergeCell ref="G31:H31"/>
    <mergeCell ref="J31:K31"/>
    <mergeCell ref="L31:N31"/>
    <mergeCell ref="O31:P31"/>
    <mergeCell ref="Q31:R31"/>
    <mergeCell ref="G33:H33"/>
    <mergeCell ref="J33:K33"/>
    <mergeCell ref="L33:N33"/>
    <mergeCell ref="O33:P33"/>
    <mergeCell ref="G35:H35"/>
    <mergeCell ref="J35:K35"/>
    <mergeCell ref="L35:N35"/>
    <mergeCell ref="O35:P35"/>
    <mergeCell ref="Q35:R35"/>
    <mergeCell ref="S35:T35"/>
    <mergeCell ref="Q33:R33"/>
    <mergeCell ref="S33:T33"/>
    <mergeCell ref="G34:H34"/>
    <mergeCell ref="J34:K34"/>
    <mergeCell ref="L34:N34"/>
    <mergeCell ref="O34:P34"/>
    <mergeCell ref="Q34:R34"/>
    <mergeCell ref="S34:T34"/>
    <mergeCell ref="G37:H37"/>
    <mergeCell ref="J37:K37"/>
    <mergeCell ref="L37:N37"/>
    <mergeCell ref="O37:P37"/>
    <mergeCell ref="Q37:R37"/>
    <mergeCell ref="S37:T37"/>
    <mergeCell ref="G36:H36"/>
    <mergeCell ref="J36:K36"/>
    <mergeCell ref="L36:N36"/>
    <mergeCell ref="O36:P36"/>
    <mergeCell ref="Q36:R36"/>
    <mergeCell ref="S36:T36"/>
    <mergeCell ref="G39:H39"/>
    <mergeCell ref="J39:K39"/>
    <mergeCell ref="L39:N39"/>
    <mergeCell ref="O39:P39"/>
    <mergeCell ref="Q39:R39"/>
    <mergeCell ref="S39:T39"/>
    <mergeCell ref="G38:H38"/>
    <mergeCell ref="J38:K38"/>
    <mergeCell ref="L38:N38"/>
    <mergeCell ref="O38:P38"/>
    <mergeCell ref="Q38:R38"/>
    <mergeCell ref="S38:T38"/>
    <mergeCell ref="S40:T40"/>
    <mergeCell ref="G41:H41"/>
    <mergeCell ref="J41:K41"/>
    <mergeCell ref="L41:N41"/>
    <mergeCell ref="O41:P41"/>
    <mergeCell ref="Q41:R41"/>
    <mergeCell ref="S41:T41"/>
    <mergeCell ref="A40:A41"/>
    <mergeCell ref="G40:H40"/>
    <mergeCell ref="J40:K40"/>
    <mergeCell ref="L40:N40"/>
    <mergeCell ref="O40:P40"/>
    <mergeCell ref="Q40:R40"/>
    <mergeCell ref="S42:T42"/>
    <mergeCell ref="G43:H43"/>
    <mergeCell ref="J43:K43"/>
    <mergeCell ref="L43:N43"/>
    <mergeCell ref="O43:P43"/>
    <mergeCell ref="Q43:R43"/>
    <mergeCell ref="S43:T43"/>
    <mergeCell ref="A42:A44"/>
    <mergeCell ref="G42:H42"/>
    <mergeCell ref="J42:K42"/>
    <mergeCell ref="L42:N42"/>
    <mergeCell ref="O42:P42"/>
    <mergeCell ref="Q42:R42"/>
    <mergeCell ref="G44:H44"/>
    <mergeCell ref="J44:K44"/>
    <mergeCell ref="L44:N44"/>
    <mergeCell ref="O44:P44"/>
    <mergeCell ref="Q44:R44"/>
    <mergeCell ref="S44:T44"/>
    <mergeCell ref="A45:A46"/>
    <mergeCell ref="G45:H45"/>
    <mergeCell ref="J45:K45"/>
    <mergeCell ref="L45:N45"/>
    <mergeCell ref="O45:P45"/>
    <mergeCell ref="Q45:R45"/>
    <mergeCell ref="S45:T45"/>
    <mergeCell ref="G46:H46"/>
    <mergeCell ref="J46:K46"/>
    <mergeCell ref="L46:N46"/>
    <mergeCell ref="O46:P46"/>
    <mergeCell ref="Q46:R46"/>
    <mergeCell ref="S46:T46"/>
    <mergeCell ref="A47:A49"/>
    <mergeCell ref="G47:H47"/>
    <mergeCell ref="J47:K47"/>
    <mergeCell ref="L47:N47"/>
    <mergeCell ref="O47:P47"/>
    <mergeCell ref="G49:H49"/>
    <mergeCell ref="J49:K49"/>
    <mergeCell ref="L49:N49"/>
    <mergeCell ref="O49:P49"/>
    <mergeCell ref="Q49:R49"/>
    <mergeCell ref="S49:T49"/>
    <mergeCell ref="Q47:R47"/>
    <mergeCell ref="S47:T47"/>
    <mergeCell ref="G48:H48"/>
    <mergeCell ref="J48:K48"/>
    <mergeCell ref="L48:N48"/>
    <mergeCell ref="O48:P48"/>
    <mergeCell ref="Q48:R48"/>
    <mergeCell ref="S48:T48"/>
    <mergeCell ref="S50:T50"/>
    <mergeCell ref="G51:H51"/>
    <mergeCell ref="J51:K51"/>
    <mergeCell ref="L51:N51"/>
    <mergeCell ref="O51:P51"/>
    <mergeCell ref="Q51:R51"/>
    <mergeCell ref="S51:T51"/>
    <mergeCell ref="A50:A52"/>
    <mergeCell ref="G50:H50"/>
    <mergeCell ref="J50:K50"/>
    <mergeCell ref="L50:N50"/>
    <mergeCell ref="O50:P50"/>
    <mergeCell ref="Q50:R50"/>
    <mergeCell ref="G52:H52"/>
    <mergeCell ref="J52:K52"/>
    <mergeCell ref="L52:N52"/>
    <mergeCell ref="O52:P52"/>
    <mergeCell ref="Q52:R52"/>
    <mergeCell ref="S52:T52"/>
    <mergeCell ref="Q53:R53"/>
    <mergeCell ref="S53:T53"/>
    <mergeCell ref="G54:H54"/>
    <mergeCell ref="J54:K54"/>
    <mergeCell ref="L54:N54"/>
    <mergeCell ref="O54:P54"/>
    <mergeCell ref="Q54:R54"/>
    <mergeCell ref="S54:T54"/>
    <mergeCell ref="G55:H55"/>
    <mergeCell ref="J55:K55"/>
    <mergeCell ref="L55:N55"/>
    <mergeCell ref="O55:P55"/>
    <mergeCell ref="Q55:R55"/>
    <mergeCell ref="G61:H61"/>
    <mergeCell ref="A62:A64"/>
    <mergeCell ref="G62:H62"/>
    <mergeCell ref="J62:J64"/>
    <mergeCell ref="K62:S64"/>
    <mergeCell ref="T62:V64"/>
    <mergeCell ref="S55:T55"/>
    <mergeCell ref="A56:A58"/>
    <mergeCell ref="G56:H56"/>
    <mergeCell ref="J56:K61"/>
    <mergeCell ref="L56:Z61"/>
    <mergeCell ref="G57:H57"/>
    <mergeCell ref="G58:H58"/>
    <mergeCell ref="A59:A61"/>
    <mergeCell ref="G59:H59"/>
    <mergeCell ref="G60:H60"/>
    <mergeCell ref="W62:Z64"/>
    <mergeCell ref="G63:H63"/>
    <mergeCell ref="G64:H64"/>
    <mergeCell ref="A53:A55"/>
    <mergeCell ref="G53:H53"/>
    <mergeCell ref="J53:K53"/>
    <mergeCell ref="L53:N53"/>
    <mergeCell ref="O53:P53"/>
    <mergeCell ref="A65:D65"/>
    <mergeCell ref="E65:H65"/>
    <mergeCell ref="J65:M65"/>
    <mergeCell ref="N65:S65"/>
    <mergeCell ref="U65:U75"/>
    <mergeCell ref="A66:D66"/>
    <mergeCell ref="E66:H66"/>
    <mergeCell ref="A68:D68"/>
    <mergeCell ref="G68:H68"/>
    <mergeCell ref="J68:M68"/>
    <mergeCell ref="N68:S68"/>
    <mergeCell ref="A69:D69"/>
    <mergeCell ref="G69:H69"/>
    <mergeCell ref="J69:M69"/>
    <mergeCell ref="N69:S69"/>
    <mergeCell ref="J66:M66"/>
    <mergeCell ref="N66:S66"/>
    <mergeCell ref="A67:D67"/>
    <mergeCell ref="E67:H67"/>
    <mergeCell ref="J67:M67"/>
    <mergeCell ref="N67:S67"/>
    <mergeCell ref="A72:D72"/>
    <mergeCell ref="E72:H72"/>
    <mergeCell ref="J72:M72"/>
    <mergeCell ref="N72:S72"/>
    <mergeCell ref="A73:D73"/>
    <mergeCell ref="E73:H73"/>
    <mergeCell ref="J73:M73"/>
    <mergeCell ref="N73:S73"/>
    <mergeCell ref="A70:D70"/>
    <mergeCell ref="E70:H70"/>
    <mergeCell ref="J70:M70"/>
    <mergeCell ref="N70:S70"/>
    <mergeCell ref="A71:D71"/>
    <mergeCell ref="E71:H71"/>
    <mergeCell ref="J71:M71"/>
    <mergeCell ref="N71:S71"/>
    <mergeCell ref="V75:W75"/>
    <mergeCell ref="A74:D74"/>
    <mergeCell ref="E74:H74"/>
    <mergeCell ref="J74:M74"/>
    <mergeCell ref="N74:S74"/>
    <mergeCell ref="B75:D75"/>
    <mergeCell ref="F75:I75"/>
    <mergeCell ref="J75:M75"/>
    <mergeCell ref="N75:S75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9"/>
  <sheetViews>
    <sheetView workbookViewId="0">
      <selection activeCell="A7" sqref="A7:F8"/>
    </sheetView>
  </sheetViews>
  <sheetFormatPr defaultColWidth="7.4140625" defaultRowHeight="16" x14ac:dyDescent="0.45"/>
  <cols>
    <col min="1" max="1" width="7.4140625" style="3" customWidth="1"/>
    <col min="2" max="2" width="11.9140625" style="3" customWidth="1"/>
    <col min="3" max="3" width="7.1640625" style="3" customWidth="1"/>
    <col min="4" max="4" width="5.08203125" style="3" customWidth="1"/>
    <col min="5" max="5" width="9.1640625" style="3" customWidth="1"/>
    <col min="6" max="6" width="3.6640625" style="3" customWidth="1"/>
    <col min="7" max="7" width="5.9140625" style="3" customWidth="1"/>
    <col min="8" max="8" width="3.9140625" style="3" customWidth="1"/>
    <col min="9" max="9" width="3" style="3" customWidth="1"/>
    <col min="10" max="10" width="4.08203125" style="3" customWidth="1"/>
    <col min="11" max="11" width="3.9140625" style="3" customWidth="1"/>
    <col min="12" max="13" width="4.6640625" style="3" customWidth="1"/>
    <col min="14" max="14" width="5.9140625" style="3" customWidth="1"/>
    <col min="15" max="16" width="2.9140625" style="3" customWidth="1"/>
    <col min="17" max="18" width="4.5" style="3" customWidth="1"/>
    <col min="19" max="19" width="3.1640625" style="3" customWidth="1"/>
    <col min="20" max="20" width="3" style="3" customWidth="1"/>
    <col min="21" max="21" width="5.58203125" style="3" customWidth="1"/>
    <col min="22" max="22" width="4.1640625" style="3" customWidth="1"/>
    <col min="23" max="23" width="6.08203125" style="3" customWidth="1"/>
    <col min="24" max="24" width="5.58203125" style="3" customWidth="1"/>
    <col min="25" max="25" width="6.4140625" style="3" customWidth="1"/>
    <col min="26" max="26" width="7" style="3" customWidth="1"/>
    <col min="27" max="27" width="7.6640625" style="3" customWidth="1"/>
    <col min="28" max="28" width="5.58203125" style="3" customWidth="1"/>
    <col min="29" max="29" width="6.6640625" style="3" customWidth="1"/>
    <col min="30" max="30" width="6.5" style="3" customWidth="1"/>
    <col min="31" max="31" width="6.6640625" style="3" customWidth="1"/>
    <col min="32" max="33" width="4.6640625" style="3" customWidth="1"/>
    <col min="34" max="16384" width="7.4140625" style="3"/>
  </cols>
  <sheetData>
    <row r="1" spans="1:31" x14ac:dyDescent="0.45">
      <c r="A1" s="3" t="s">
        <v>97</v>
      </c>
      <c r="Y1" s="3" t="s">
        <v>98</v>
      </c>
    </row>
    <row r="2" spans="1:31" x14ac:dyDescent="0.45">
      <c r="A2" s="193" t="s">
        <v>0</v>
      </c>
      <c r="B2" s="194"/>
      <c r="C2" s="187" t="s">
        <v>66</v>
      </c>
      <c r="D2" s="187" t="s">
        <v>67</v>
      </c>
      <c r="E2" s="187">
        <v>0</v>
      </c>
      <c r="F2" s="187">
        <v>2</v>
      </c>
      <c r="G2" s="199" t="s">
        <v>64</v>
      </c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1"/>
      <c r="T2" s="181" t="s">
        <v>62</v>
      </c>
      <c r="U2" s="192"/>
      <c r="V2" s="192"/>
      <c r="W2" s="192"/>
      <c r="X2" s="192"/>
      <c r="Y2" s="192"/>
      <c r="Z2" s="182"/>
    </row>
    <row r="3" spans="1:31" x14ac:dyDescent="0.45">
      <c r="A3" s="195"/>
      <c r="B3" s="196"/>
      <c r="C3" s="187"/>
      <c r="D3" s="187"/>
      <c r="E3" s="187"/>
      <c r="F3" s="187"/>
      <c r="G3" s="202"/>
      <c r="H3" s="203"/>
      <c r="I3" s="203"/>
      <c r="J3" s="203"/>
      <c r="K3" s="203"/>
      <c r="L3" s="203"/>
      <c r="M3" s="203"/>
      <c r="N3" s="203"/>
      <c r="O3" s="203"/>
      <c r="P3" s="203"/>
      <c r="Q3" s="203"/>
      <c r="R3" s="203"/>
      <c r="S3" s="204"/>
      <c r="T3" s="193" t="s">
        <v>1</v>
      </c>
      <c r="U3" s="194"/>
      <c r="V3" s="187" t="s">
        <v>165</v>
      </c>
      <c r="W3" s="187"/>
      <c r="X3" s="187"/>
      <c r="Y3" s="187"/>
      <c r="Z3" s="187"/>
    </row>
    <row r="4" spans="1:31" ht="17" x14ac:dyDescent="0.45">
      <c r="A4" s="197" t="s">
        <v>107</v>
      </c>
      <c r="B4" s="198"/>
      <c r="C4" s="181">
        <v>123456</v>
      </c>
      <c r="D4" s="192"/>
      <c r="E4" s="192"/>
      <c r="F4" s="182"/>
      <c r="G4" s="187" t="s">
        <v>39</v>
      </c>
      <c r="H4" s="187"/>
      <c r="I4" s="187"/>
      <c r="J4" s="187"/>
      <c r="K4" s="187"/>
      <c r="L4" s="205" t="s">
        <v>164</v>
      </c>
      <c r="M4" s="205"/>
      <c r="N4" s="205"/>
      <c r="O4" s="205"/>
      <c r="P4" s="205"/>
      <c r="Q4" s="205"/>
      <c r="R4" s="205"/>
      <c r="S4" s="205"/>
      <c r="T4" s="195"/>
      <c r="U4" s="196"/>
      <c r="V4" s="187"/>
      <c r="W4" s="187"/>
      <c r="X4" s="187"/>
      <c r="Y4" s="187"/>
      <c r="Z4" s="187"/>
    </row>
    <row r="5" spans="1:31" x14ac:dyDescent="0.45">
      <c r="A5" s="181" t="s">
        <v>68</v>
      </c>
      <c r="B5" s="182"/>
      <c r="C5" s="181" t="s">
        <v>80</v>
      </c>
      <c r="D5" s="192"/>
      <c r="E5" s="192"/>
      <c r="F5" s="182"/>
      <c r="G5" s="187" t="s">
        <v>82</v>
      </c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7"/>
      <c r="T5" s="193" t="s">
        <v>2</v>
      </c>
      <c r="U5" s="194"/>
      <c r="V5" s="187" t="s">
        <v>79</v>
      </c>
      <c r="W5" s="187"/>
      <c r="X5" s="187"/>
      <c r="Y5" s="187"/>
      <c r="Z5" s="187"/>
    </row>
    <row r="6" spans="1:31" x14ac:dyDescent="0.45">
      <c r="A6" s="181" t="s">
        <v>3</v>
      </c>
      <c r="B6" s="182"/>
      <c r="C6" s="181" t="s">
        <v>163</v>
      </c>
      <c r="D6" s="192"/>
      <c r="E6" s="192"/>
      <c r="F6" s="182"/>
      <c r="G6" s="206" t="s">
        <v>258</v>
      </c>
      <c r="H6" s="206"/>
      <c r="I6" s="206"/>
      <c r="J6" s="206"/>
      <c r="K6" s="206"/>
      <c r="L6" s="181" t="s">
        <v>259</v>
      </c>
      <c r="M6" s="192"/>
      <c r="N6" s="192"/>
      <c r="O6" s="192"/>
      <c r="P6" s="192"/>
      <c r="Q6" s="192"/>
      <c r="R6" s="192"/>
      <c r="S6" s="182"/>
      <c r="T6" s="195"/>
      <c r="U6" s="196"/>
      <c r="V6" s="187"/>
      <c r="W6" s="187"/>
      <c r="X6" s="187"/>
      <c r="Y6" s="187"/>
      <c r="Z6" s="187"/>
    </row>
    <row r="7" spans="1:31" x14ac:dyDescent="0.45">
      <c r="A7" s="193" t="s">
        <v>69</v>
      </c>
      <c r="B7" s="225"/>
      <c r="C7" s="225"/>
      <c r="D7" s="225"/>
      <c r="E7" s="225"/>
      <c r="F7" s="194"/>
      <c r="G7" s="219" t="s">
        <v>40</v>
      </c>
      <c r="H7" s="220"/>
      <c r="I7" s="221"/>
      <c r="J7" s="217" t="s">
        <v>43</v>
      </c>
      <c r="K7" s="217" t="s">
        <v>55</v>
      </c>
      <c r="L7" s="219" t="s">
        <v>57</v>
      </c>
      <c r="M7" s="221"/>
      <c r="N7" s="219" t="s">
        <v>58</v>
      </c>
      <c r="O7" s="221"/>
      <c r="P7" s="219" t="s">
        <v>108</v>
      </c>
      <c r="Q7" s="221"/>
      <c r="R7" s="219" t="s">
        <v>109</v>
      </c>
      <c r="S7" s="221"/>
      <c r="T7" s="215" t="s">
        <v>96</v>
      </c>
      <c r="U7" s="216"/>
      <c r="V7" s="284" t="s">
        <v>146</v>
      </c>
      <c r="W7" s="285"/>
      <c r="X7" s="286"/>
      <c r="Y7" s="219" t="s">
        <v>63</v>
      </c>
      <c r="Z7" s="221"/>
    </row>
    <row r="8" spans="1:31" x14ac:dyDescent="0.45">
      <c r="A8" s="195"/>
      <c r="B8" s="226"/>
      <c r="C8" s="226"/>
      <c r="D8" s="226"/>
      <c r="E8" s="226"/>
      <c r="F8" s="196"/>
      <c r="G8" s="222"/>
      <c r="H8" s="223"/>
      <c r="I8" s="224"/>
      <c r="J8" s="218"/>
      <c r="K8" s="218"/>
      <c r="L8" s="222"/>
      <c r="M8" s="224"/>
      <c r="N8" s="222"/>
      <c r="O8" s="224"/>
      <c r="P8" s="222"/>
      <c r="Q8" s="224"/>
      <c r="R8" s="222"/>
      <c r="S8" s="224"/>
      <c r="T8" s="215" t="s">
        <v>99</v>
      </c>
      <c r="U8" s="216"/>
      <c r="V8" s="287"/>
      <c r="W8" s="288"/>
      <c r="X8" s="289"/>
      <c r="Y8" s="222"/>
      <c r="Z8" s="224"/>
    </row>
    <row r="9" spans="1:31" x14ac:dyDescent="0.45">
      <c r="A9" s="193" t="s">
        <v>167</v>
      </c>
      <c r="B9" s="225"/>
      <c r="C9" s="225"/>
      <c r="D9" s="225"/>
      <c r="E9" s="225"/>
      <c r="F9" s="194"/>
      <c r="G9" s="193" t="s">
        <v>168</v>
      </c>
      <c r="H9" s="225"/>
      <c r="I9" s="194"/>
      <c r="J9" s="92" t="s">
        <v>169</v>
      </c>
      <c r="K9" s="92" t="s">
        <v>260</v>
      </c>
      <c r="L9" s="193"/>
      <c r="M9" s="194"/>
      <c r="N9" s="193"/>
      <c r="O9" s="194"/>
      <c r="P9" s="193"/>
      <c r="Q9" s="194"/>
      <c r="R9" s="193"/>
      <c r="S9" s="194"/>
      <c r="T9" s="207">
        <v>20180413</v>
      </c>
      <c r="U9" s="208"/>
      <c r="V9" s="193">
        <v>8</v>
      </c>
      <c r="W9" s="194"/>
      <c r="X9" s="89" t="s">
        <v>33</v>
      </c>
      <c r="Y9" s="209" t="s">
        <v>141</v>
      </c>
      <c r="Z9" s="210"/>
    </row>
    <row r="10" spans="1:31" x14ac:dyDescent="0.45">
      <c r="A10" s="181"/>
      <c r="B10" s="192"/>
      <c r="C10" s="192"/>
      <c r="D10" s="192"/>
      <c r="E10" s="192"/>
      <c r="F10" s="182"/>
      <c r="G10" s="181"/>
      <c r="H10" s="192"/>
      <c r="I10" s="182"/>
      <c r="J10" s="4"/>
      <c r="K10" s="4"/>
      <c r="L10" s="181"/>
      <c r="M10" s="182"/>
      <c r="N10" s="181"/>
      <c r="O10" s="182"/>
      <c r="P10" s="181"/>
      <c r="Q10" s="182"/>
      <c r="R10" s="181"/>
      <c r="S10" s="182"/>
      <c r="T10" s="181">
        <v>20180421</v>
      </c>
      <c r="U10" s="182"/>
      <c r="V10" s="181"/>
      <c r="W10" s="182"/>
      <c r="X10" s="88" t="s">
        <v>33</v>
      </c>
      <c r="Y10" s="211"/>
      <c r="Z10" s="212"/>
    </row>
    <row r="11" spans="1:31" x14ac:dyDescent="0.45">
      <c r="A11" s="181"/>
      <c r="B11" s="192"/>
      <c r="C11" s="192"/>
      <c r="D11" s="192"/>
      <c r="E11" s="192"/>
      <c r="F11" s="182"/>
      <c r="G11" s="181"/>
      <c r="H11" s="192"/>
      <c r="I11" s="182"/>
      <c r="J11" s="4"/>
      <c r="K11" s="4"/>
      <c r="L11" s="181"/>
      <c r="M11" s="182"/>
      <c r="N11" s="181"/>
      <c r="O11" s="182"/>
      <c r="P11" s="181"/>
      <c r="Q11" s="182"/>
      <c r="R11" s="181"/>
      <c r="S11" s="182"/>
      <c r="T11" s="181"/>
      <c r="U11" s="182"/>
      <c r="V11" s="181"/>
      <c r="W11" s="182"/>
      <c r="X11" s="88" t="s">
        <v>33</v>
      </c>
      <c r="Y11" s="213"/>
      <c r="Z11" s="214"/>
    </row>
    <row r="12" spans="1:31" x14ac:dyDescent="0.45">
      <c r="A12" s="181" t="s">
        <v>101</v>
      </c>
      <c r="B12" s="182"/>
      <c r="C12" s="23">
        <v>5</v>
      </c>
      <c r="D12" s="34" t="s">
        <v>33</v>
      </c>
      <c r="E12" s="267" t="s">
        <v>110</v>
      </c>
      <c r="F12" s="267"/>
      <c r="G12" s="187" t="s">
        <v>38</v>
      </c>
      <c r="H12" s="187"/>
      <c r="I12" s="187"/>
      <c r="J12" s="268" t="s">
        <v>111</v>
      </c>
      <c r="K12" s="269"/>
      <c r="L12" s="268" t="s">
        <v>263</v>
      </c>
      <c r="M12" s="297"/>
      <c r="N12" s="297"/>
      <c r="O12" s="297"/>
      <c r="P12" s="297"/>
      <c r="Q12" s="297"/>
      <c r="R12" s="297"/>
      <c r="S12" s="269"/>
      <c r="T12" s="219"/>
      <c r="U12" s="221"/>
      <c r="V12" s="219" t="s">
        <v>100</v>
      </c>
      <c r="W12" s="220"/>
      <c r="X12" s="221"/>
      <c r="Y12" s="263">
        <v>2</v>
      </c>
      <c r="Z12" s="264"/>
    </row>
    <row r="13" spans="1:31" x14ac:dyDescent="0.45">
      <c r="A13" s="181" t="s">
        <v>32</v>
      </c>
      <c r="B13" s="192"/>
      <c r="C13" s="192"/>
      <c r="D13" s="182"/>
      <c r="E13" s="267"/>
      <c r="F13" s="267"/>
      <c r="G13" s="187"/>
      <c r="H13" s="187"/>
      <c r="I13" s="187"/>
      <c r="J13" s="181" t="s">
        <v>44</v>
      </c>
      <c r="K13" s="182"/>
      <c r="L13" s="181" t="str">
        <f>L12</f>
        <v>20180421-0005</v>
      </c>
      <c r="M13" s="192"/>
      <c r="N13" s="192"/>
      <c r="O13" s="192"/>
      <c r="P13" s="192"/>
      <c r="Q13" s="192"/>
      <c r="R13" s="192"/>
      <c r="S13" s="182"/>
      <c r="T13" s="222"/>
      <c r="U13" s="224"/>
      <c r="V13" s="222"/>
      <c r="W13" s="223"/>
      <c r="X13" s="224"/>
      <c r="Y13" s="265"/>
      <c r="Z13" s="266"/>
      <c r="AA13" s="3" t="s">
        <v>272</v>
      </c>
    </row>
    <row r="14" spans="1:31" ht="23" x14ac:dyDescent="0.45">
      <c r="A14" s="217" t="s">
        <v>65</v>
      </c>
      <c r="B14" s="5" t="s">
        <v>4</v>
      </c>
      <c r="C14" s="27">
        <v>1</v>
      </c>
      <c r="D14" s="34" t="s">
        <v>34</v>
      </c>
      <c r="E14" s="17">
        <f>W16</f>
        <v>18790</v>
      </c>
      <c r="F14" s="28" t="s">
        <v>37</v>
      </c>
      <c r="G14" s="1" t="s">
        <v>74</v>
      </c>
      <c r="H14" s="1"/>
      <c r="I14" s="28" t="s">
        <v>34</v>
      </c>
      <c r="J14" s="301" t="s">
        <v>261</v>
      </c>
      <c r="K14" s="303"/>
      <c r="L14" s="301" t="s">
        <v>262</v>
      </c>
      <c r="M14" s="302"/>
      <c r="N14" s="302"/>
      <c r="O14" s="302"/>
      <c r="P14" s="303"/>
      <c r="Q14" s="299"/>
      <c r="R14" s="300"/>
      <c r="S14" s="299" t="s">
        <v>266</v>
      </c>
      <c r="T14" s="300"/>
      <c r="U14" s="93" t="s">
        <v>264</v>
      </c>
      <c r="V14" s="93" t="s">
        <v>61</v>
      </c>
      <c r="W14" s="232"/>
      <c r="X14" s="233"/>
      <c r="Y14" s="1"/>
      <c r="Z14" s="1"/>
      <c r="AA14" s="3" t="s">
        <v>273</v>
      </c>
      <c r="AB14" s="3">
        <v>73.5</v>
      </c>
      <c r="AC14" s="3" t="s">
        <v>274</v>
      </c>
      <c r="AD14" s="3">
        <v>81.400000000000006</v>
      </c>
    </row>
    <row r="15" spans="1:31" ht="32" x14ac:dyDescent="0.45">
      <c r="A15" s="314"/>
      <c r="B15" s="5" t="s">
        <v>5</v>
      </c>
      <c r="C15" s="6"/>
      <c r="D15" s="34" t="s">
        <v>34</v>
      </c>
      <c r="E15" s="17"/>
      <c r="F15" s="28" t="s">
        <v>37</v>
      </c>
      <c r="G15" s="1" t="s">
        <v>74</v>
      </c>
      <c r="H15" s="4"/>
      <c r="I15" s="28" t="s">
        <v>34</v>
      </c>
      <c r="J15" s="232" t="s">
        <v>45</v>
      </c>
      <c r="K15" s="233"/>
      <c r="L15" s="308" t="s">
        <v>59</v>
      </c>
      <c r="M15" s="310"/>
      <c r="N15" s="310"/>
      <c r="O15" s="310"/>
      <c r="P15" s="309"/>
      <c r="Q15" s="298" t="s">
        <v>60</v>
      </c>
      <c r="R15" s="233"/>
      <c r="S15" s="299" t="s">
        <v>267</v>
      </c>
      <c r="T15" s="300"/>
      <c r="U15" s="93" t="s">
        <v>265</v>
      </c>
      <c r="V15" s="93" t="s">
        <v>113</v>
      </c>
      <c r="W15" s="308" t="s">
        <v>70</v>
      </c>
      <c r="X15" s="309"/>
      <c r="Y15" s="1" t="s">
        <v>108</v>
      </c>
      <c r="Z15" s="1" t="s">
        <v>109</v>
      </c>
      <c r="AA15" s="3" t="s">
        <v>78</v>
      </c>
      <c r="AB15" s="3" t="s">
        <v>60</v>
      </c>
      <c r="AC15" s="3" t="s">
        <v>218</v>
      </c>
    </row>
    <row r="16" spans="1:31" x14ac:dyDescent="0.45">
      <c r="A16" s="314"/>
      <c r="B16" s="68" t="s">
        <v>6</v>
      </c>
      <c r="C16" s="69"/>
      <c r="D16" s="7"/>
      <c r="E16" s="46">
        <f>SUM(W18:W19)</f>
        <v>3630</v>
      </c>
      <c r="F16" s="29" t="s">
        <v>37</v>
      </c>
      <c r="G16" s="193"/>
      <c r="H16" s="225"/>
      <c r="I16" s="194"/>
      <c r="J16" s="229" t="s">
        <v>224</v>
      </c>
      <c r="K16" s="231"/>
      <c r="L16" s="229" t="s">
        <v>178</v>
      </c>
      <c r="M16" s="231"/>
      <c r="N16" s="231"/>
      <c r="O16" s="231"/>
      <c r="P16" s="230"/>
      <c r="Q16" s="229">
        <f>ROUNDUP(AA16*AB16,-1)</f>
        <v>18790</v>
      </c>
      <c r="R16" s="231"/>
      <c r="S16" s="229">
        <v>1</v>
      </c>
      <c r="T16" s="230"/>
      <c r="U16" s="24">
        <v>1</v>
      </c>
      <c r="V16" s="50">
        <v>1</v>
      </c>
      <c r="W16" s="229">
        <f t="shared" ref="W16:W60" si="0">Q16*S16*U16*V16</f>
        <v>18790</v>
      </c>
      <c r="X16" s="230"/>
      <c r="Y16" s="25"/>
      <c r="Z16" s="50"/>
      <c r="AA16" s="52">
        <f>AC16+AD16*AE16</f>
        <v>255.53100000000001</v>
      </c>
      <c r="AB16" s="3">
        <f>AB14</f>
        <v>73.5</v>
      </c>
      <c r="AC16" s="3">
        <v>208.86</v>
      </c>
      <c r="AD16" s="3">
        <v>155.57</v>
      </c>
      <c r="AE16" s="3">
        <v>0.3</v>
      </c>
    </row>
    <row r="17" spans="1:30" x14ac:dyDescent="0.45">
      <c r="A17" s="314"/>
      <c r="B17" s="8" t="s">
        <v>7</v>
      </c>
      <c r="C17" s="9"/>
      <c r="D17" s="10"/>
      <c r="E17" s="73">
        <f>W36</f>
        <v>19910</v>
      </c>
      <c r="F17" s="30" t="s">
        <v>37</v>
      </c>
      <c r="G17" s="195"/>
      <c r="H17" s="226"/>
      <c r="I17" s="226"/>
      <c r="J17" s="272" t="s">
        <v>225</v>
      </c>
      <c r="K17" s="282"/>
      <c r="L17" s="272" t="s">
        <v>180</v>
      </c>
      <c r="M17" s="282"/>
      <c r="N17" s="282"/>
      <c r="O17" s="282"/>
      <c r="P17" s="273"/>
      <c r="Q17" s="229">
        <f t="shared" ref="Q17:Q60" si="1">ROUNDUP(AA17*AB17,-1)</f>
        <v>42220</v>
      </c>
      <c r="R17" s="231"/>
      <c r="S17" s="272">
        <v>1</v>
      </c>
      <c r="T17" s="282"/>
      <c r="U17" s="51">
        <v>1</v>
      </c>
      <c r="V17" s="26">
        <v>5</v>
      </c>
      <c r="W17" s="229">
        <f t="shared" si="0"/>
        <v>211100</v>
      </c>
      <c r="X17" s="230"/>
      <c r="Y17" s="51"/>
      <c r="Z17" s="26"/>
      <c r="AA17" s="52">
        <f>AD17</f>
        <v>574.34162500000002</v>
      </c>
      <c r="AB17" s="3">
        <f>AB16</f>
        <v>73.5</v>
      </c>
      <c r="AC17" s="52">
        <v>412.75</v>
      </c>
      <c r="AD17" s="3">
        <f>AC17*1.15*1.1*1.1</f>
        <v>574.34162500000002</v>
      </c>
    </row>
    <row r="18" spans="1:30" x14ac:dyDescent="0.45">
      <c r="A18" s="234" t="s">
        <v>103</v>
      </c>
      <c r="B18" s="68" t="s">
        <v>104</v>
      </c>
      <c r="C18" s="69">
        <v>5</v>
      </c>
      <c r="D18" s="38" t="s">
        <v>33</v>
      </c>
      <c r="E18" s="46">
        <f>W17</f>
        <v>211100</v>
      </c>
      <c r="F18" s="33" t="s">
        <v>37</v>
      </c>
      <c r="G18" s="193"/>
      <c r="H18" s="225"/>
      <c r="I18" s="194"/>
      <c r="J18" s="272" t="s">
        <v>182</v>
      </c>
      <c r="K18" s="273"/>
      <c r="L18" s="272" t="s">
        <v>181</v>
      </c>
      <c r="M18" s="282"/>
      <c r="N18" s="282"/>
      <c r="O18" s="282"/>
      <c r="P18" s="273"/>
      <c r="Q18" s="227">
        <f t="shared" si="1"/>
        <v>3500</v>
      </c>
      <c r="R18" s="228"/>
      <c r="S18" s="272">
        <v>1</v>
      </c>
      <c r="T18" s="273"/>
      <c r="U18" s="51">
        <v>1</v>
      </c>
      <c r="V18" s="26">
        <v>1</v>
      </c>
      <c r="W18" s="229">
        <f t="shared" si="0"/>
        <v>3500</v>
      </c>
      <c r="X18" s="230"/>
      <c r="Y18" s="51"/>
      <c r="Z18" s="26"/>
      <c r="AA18" s="3">
        <v>47.51</v>
      </c>
      <c r="AB18" s="3">
        <f t="shared" ref="AB18:AB60" si="2">AB17</f>
        <v>73.5</v>
      </c>
    </row>
    <row r="19" spans="1:30" x14ac:dyDescent="0.45">
      <c r="A19" s="235"/>
      <c r="B19" s="311" t="s">
        <v>148</v>
      </c>
      <c r="C19" s="312"/>
      <c r="D19" s="313"/>
      <c r="E19" s="68"/>
      <c r="F19" s="33" t="s">
        <v>37</v>
      </c>
      <c r="G19" s="240"/>
      <c r="H19" s="239"/>
      <c r="I19" s="270"/>
      <c r="J19" s="272" t="s">
        <v>184</v>
      </c>
      <c r="K19" s="273"/>
      <c r="L19" s="272" t="s">
        <v>183</v>
      </c>
      <c r="M19" s="282"/>
      <c r="N19" s="282"/>
      <c r="O19" s="282"/>
      <c r="P19" s="273"/>
      <c r="Q19" s="227">
        <f t="shared" si="1"/>
        <v>130</v>
      </c>
      <c r="R19" s="228"/>
      <c r="S19" s="272">
        <v>1</v>
      </c>
      <c r="T19" s="273"/>
      <c r="U19" s="51">
        <v>1</v>
      </c>
      <c r="V19" s="26">
        <v>1</v>
      </c>
      <c r="W19" s="229">
        <f t="shared" si="0"/>
        <v>130</v>
      </c>
      <c r="X19" s="230"/>
      <c r="Y19" s="51"/>
      <c r="Z19" s="26"/>
      <c r="AA19" s="3">
        <v>1.76</v>
      </c>
      <c r="AB19" s="3">
        <f t="shared" si="2"/>
        <v>73.5</v>
      </c>
    </row>
    <row r="20" spans="1:30" x14ac:dyDescent="0.45">
      <c r="A20" s="235"/>
      <c r="B20" s="55" t="s">
        <v>147</v>
      </c>
      <c r="C20" s="69"/>
      <c r="D20" s="38" t="s">
        <v>33</v>
      </c>
      <c r="E20" s="68"/>
      <c r="F20" s="33"/>
      <c r="G20" s="240"/>
      <c r="H20" s="239"/>
      <c r="I20" s="270"/>
      <c r="J20" s="272">
        <v>648503580</v>
      </c>
      <c r="K20" s="273"/>
      <c r="L20" s="272" t="s">
        <v>229</v>
      </c>
      <c r="M20" s="282"/>
      <c r="N20" s="282"/>
      <c r="O20" s="282"/>
      <c r="P20" s="273"/>
      <c r="Q20" s="227"/>
      <c r="R20" s="228"/>
      <c r="S20" s="272">
        <v>1</v>
      </c>
      <c r="T20" s="273"/>
      <c r="U20" s="51">
        <v>3</v>
      </c>
      <c r="V20" s="26">
        <v>8</v>
      </c>
      <c r="W20" s="229">
        <f t="shared" si="0"/>
        <v>0</v>
      </c>
      <c r="X20" s="230"/>
      <c r="Y20" s="51"/>
      <c r="Z20" s="26"/>
      <c r="AB20" s="3">
        <f t="shared" si="2"/>
        <v>73.5</v>
      </c>
      <c r="AC20" s="3" t="s">
        <v>249</v>
      </c>
    </row>
    <row r="21" spans="1:30" x14ac:dyDescent="0.45">
      <c r="A21" s="235"/>
      <c r="B21" s="68" t="s">
        <v>132</v>
      </c>
      <c r="C21" s="69"/>
      <c r="D21" s="38" t="s">
        <v>33</v>
      </c>
      <c r="E21" s="68"/>
      <c r="F21" s="33" t="s">
        <v>37</v>
      </c>
      <c r="G21" s="240"/>
      <c r="H21" s="239"/>
      <c r="I21" s="270"/>
      <c r="J21" s="272">
        <v>648500640</v>
      </c>
      <c r="K21" s="273"/>
      <c r="L21" s="272" t="s">
        <v>186</v>
      </c>
      <c r="M21" s="282"/>
      <c r="N21" s="282"/>
      <c r="O21" s="282"/>
      <c r="P21" s="273"/>
      <c r="Q21" s="227"/>
      <c r="R21" s="228"/>
      <c r="S21" s="272">
        <v>1</v>
      </c>
      <c r="T21" s="273"/>
      <c r="U21" s="51">
        <v>3</v>
      </c>
      <c r="V21" s="26">
        <v>8</v>
      </c>
      <c r="W21" s="229">
        <f t="shared" si="0"/>
        <v>0</v>
      </c>
      <c r="X21" s="230"/>
      <c r="Y21" s="51"/>
      <c r="Z21" s="26"/>
      <c r="AB21" s="3">
        <f t="shared" si="2"/>
        <v>73.5</v>
      </c>
      <c r="AC21" s="3" t="s">
        <v>249</v>
      </c>
    </row>
    <row r="22" spans="1:30" x14ac:dyDescent="0.45">
      <c r="A22" s="235"/>
      <c r="B22" s="68" t="s">
        <v>133</v>
      </c>
      <c r="C22" s="69"/>
      <c r="D22" s="38" t="s">
        <v>33</v>
      </c>
      <c r="E22" s="68"/>
      <c r="F22" s="33" t="s">
        <v>37</v>
      </c>
      <c r="G22" s="240"/>
      <c r="H22" s="239"/>
      <c r="I22" s="270"/>
      <c r="J22" s="272" t="s">
        <v>185</v>
      </c>
      <c r="K22" s="273"/>
      <c r="L22" s="272" t="s">
        <v>170</v>
      </c>
      <c r="M22" s="282"/>
      <c r="N22" s="282"/>
      <c r="O22" s="282"/>
      <c r="P22" s="273"/>
      <c r="Q22" s="227">
        <f t="shared" si="1"/>
        <v>1080</v>
      </c>
      <c r="R22" s="228"/>
      <c r="S22" s="272">
        <v>1</v>
      </c>
      <c r="T22" s="273"/>
      <c r="U22" s="51">
        <v>1</v>
      </c>
      <c r="V22" s="26">
        <v>6</v>
      </c>
      <c r="W22" s="229">
        <f t="shared" si="0"/>
        <v>6480</v>
      </c>
      <c r="X22" s="230"/>
      <c r="Y22" s="51"/>
      <c r="Z22" s="26"/>
      <c r="AA22" s="3">
        <v>14.65</v>
      </c>
      <c r="AB22" s="3">
        <f t="shared" si="2"/>
        <v>73.5</v>
      </c>
    </row>
    <row r="23" spans="1:30" x14ac:dyDescent="0.45">
      <c r="A23" s="235"/>
      <c r="B23" s="68" t="s">
        <v>134</v>
      </c>
      <c r="C23" s="69"/>
      <c r="D23" s="38" t="s">
        <v>33</v>
      </c>
      <c r="E23" s="68"/>
      <c r="F23" s="33" t="s">
        <v>37</v>
      </c>
      <c r="G23" s="240"/>
      <c r="H23" s="239"/>
      <c r="I23" s="270"/>
      <c r="J23" s="272" t="s">
        <v>190</v>
      </c>
      <c r="K23" s="273"/>
      <c r="L23" s="272" t="s">
        <v>171</v>
      </c>
      <c r="M23" s="282"/>
      <c r="N23" s="282"/>
      <c r="O23" s="282"/>
      <c r="P23" s="273"/>
      <c r="Q23" s="227">
        <f t="shared" si="1"/>
        <v>430</v>
      </c>
      <c r="R23" s="228"/>
      <c r="S23" s="272">
        <v>1</v>
      </c>
      <c r="T23" s="273"/>
      <c r="U23" s="51">
        <v>1</v>
      </c>
      <c r="V23" s="26">
        <v>2</v>
      </c>
      <c r="W23" s="229">
        <f t="shared" si="0"/>
        <v>860</v>
      </c>
      <c r="X23" s="230"/>
      <c r="Y23" s="51"/>
      <c r="Z23" s="26"/>
      <c r="AA23" s="3">
        <v>5.76</v>
      </c>
      <c r="AB23" s="3">
        <f t="shared" si="2"/>
        <v>73.5</v>
      </c>
    </row>
    <row r="24" spans="1:30" x14ac:dyDescent="0.45">
      <c r="A24" s="235"/>
      <c r="B24" s="68" t="s">
        <v>135</v>
      </c>
      <c r="C24" s="69"/>
      <c r="D24" s="38" t="s">
        <v>33</v>
      </c>
      <c r="E24" s="68"/>
      <c r="F24" s="29" t="s">
        <v>37</v>
      </c>
      <c r="G24" s="240"/>
      <c r="H24" s="239"/>
      <c r="I24" s="270"/>
      <c r="J24" s="272">
        <v>645101002</v>
      </c>
      <c r="K24" s="273"/>
      <c r="L24" s="272" t="s">
        <v>187</v>
      </c>
      <c r="M24" s="282"/>
      <c r="N24" s="282"/>
      <c r="O24" s="282"/>
      <c r="P24" s="273"/>
      <c r="Q24" s="227"/>
      <c r="R24" s="228"/>
      <c r="S24" s="272">
        <v>1</v>
      </c>
      <c r="T24" s="273"/>
      <c r="U24" s="51">
        <v>2</v>
      </c>
      <c r="V24" s="26">
        <v>5</v>
      </c>
      <c r="W24" s="229">
        <f t="shared" si="0"/>
        <v>0</v>
      </c>
      <c r="X24" s="230"/>
      <c r="Y24" s="51"/>
      <c r="Z24" s="26"/>
      <c r="AB24" s="3">
        <f t="shared" si="2"/>
        <v>73.5</v>
      </c>
      <c r="AC24" s="3" t="s">
        <v>250</v>
      </c>
    </row>
    <row r="25" spans="1:30" x14ac:dyDescent="0.45">
      <c r="A25" s="235"/>
      <c r="B25" s="68" t="s">
        <v>105</v>
      </c>
      <c r="C25" s="69"/>
      <c r="D25" s="38"/>
      <c r="E25" s="46">
        <f>W35</f>
        <v>44070</v>
      </c>
      <c r="F25" s="29" t="s">
        <v>37</v>
      </c>
      <c r="G25" s="240"/>
      <c r="H25" s="239"/>
      <c r="I25" s="270"/>
      <c r="J25" s="272">
        <v>648502071</v>
      </c>
      <c r="K25" s="273"/>
      <c r="L25" s="272" t="s">
        <v>189</v>
      </c>
      <c r="M25" s="282"/>
      <c r="N25" s="282"/>
      <c r="O25" s="282"/>
      <c r="P25" s="273"/>
      <c r="Q25" s="227"/>
      <c r="R25" s="228"/>
      <c r="S25" s="272">
        <v>1</v>
      </c>
      <c r="T25" s="273"/>
      <c r="U25" s="51">
        <v>3</v>
      </c>
      <c r="V25" s="26">
        <v>6</v>
      </c>
      <c r="W25" s="229">
        <f t="shared" si="0"/>
        <v>0</v>
      </c>
      <c r="X25" s="230"/>
      <c r="Y25" s="51"/>
      <c r="Z25" s="26"/>
      <c r="AB25" s="3">
        <f t="shared" si="2"/>
        <v>73.5</v>
      </c>
      <c r="AC25" s="3" t="s">
        <v>250</v>
      </c>
    </row>
    <row r="26" spans="1:30" x14ac:dyDescent="0.45">
      <c r="A26" s="235"/>
      <c r="B26" s="68" t="s">
        <v>106</v>
      </c>
      <c r="C26" s="69"/>
      <c r="D26" s="38"/>
      <c r="E26" s="68"/>
      <c r="F26" s="29" t="s">
        <v>37</v>
      </c>
      <c r="G26" s="195"/>
      <c r="H26" s="226"/>
      <c r="I26" s="196"/>
      <c r="J26" s="272">
        <v>641902781</v>
      </c>
      <c r="K26" s="273"/>
      <c r="L26" s="272" t="s">
        <v>188</v>
      </c>
      <c r="M26" s="282"/>
      <c r="N26" s="282"/>
      <c r="O26" s="282"/>
      <c r="P26" s="273"/>
      <c r="Q26" s="227"/>
      <c r="R26" s="228"/>
      <c r="S26" s="272">
        <v>1</v>
      </c>
      <c r="T26" s="273"/>
      <c r="U26" s="51">
        <v>2</v>
      </c>
      <c r="V26" s="26">
        <v>5</v>
      </c>
      <c r="W26" s="229">
        <f t="shared" si="0"/>
        <v>0</v>
      </c>
      <c r="X26" s="230"/>
      <c r="Y26" s="51"/>
      <c r="Z26" s="26"/>
      <c r="AB26" s="3">
        <f>AB24</f>
        <v>73.5</v>
      </c>
      <c r="AC26" s="3" t="s">
        <v>250</v>
      </c>
    </row>
    <row r="27" spans="1:30" x14ac:dyDescent="0.45">
      <c r="A27" s="234" t="s">
        <v>10</v>
      </c>
      <c r="B27" s="5" t="s">
        <v>8</v>
      </c>
      <c r="C27" s="6">
        <v>9</v>
      </c>
      <c r="D27" s="86" t="s">
        <v>35</v>
      </c>
      <c r="E27" s="46">
        <f>SUM(W20:W21)</f>
        <v>0</v>
      </c>
      <c r="F27" s="32" t="s">
        <v>37</v>
      </c>
      <c r="G27" s="237">
        <f>SUM(W22:W23)</f>
        <v>7340</v>
      </c>
      <c r="H27" s="225"/>
      <c r="I27" s="32" t="s">
        <v>37</v>
      </c>
      <c r="J27" s="272">
        <v>647801231</v>
      </c>
      <c r="K27" s="273"/>
      <c r="L27" s="272" t="s">
        <v>172</v>
      </c>
      <c r="M27" s="282"/>
      <c r="N27" s="282"/>
      <c r="O27" s="282"/>
      <c r="P27" s="273"/>
      <c r="Q27" s="227"/>
      <c r="R27" s="228"/>
      <c r="S27" s="272">
        <v>1</v>
      </c>
      <c r="T27" s="273"/>
      <c r="U27" s="51">
        <v>2</v>
      </c>
      <c r="V27" s="26">
        <v>5</v>
      </c>
      <c r="W27" s="229">
        <f t="shared" si="0"/>
        <v>0</v>
      </c>
      <c r="X27" s="230"/>
      <c r="Y27" s="51"/>
      <c r="Z27" s="26"/>
      <c r="AB27" s="3">
        <f t="shared" si="2"/>
        <v>73.5</v>
      </c>
      <c r="AC27" s="3" t="s">
        <v>250</v>
      </c>
    </row>
    <row r="28" spans="1:30" x14ac:dyDescent="0.45">
      <c r="A28" s="235"/>
      <c r="B28" s="5" t="s">
        <v>9</v>
      </c>
      <c r="C28" s="6"/>
      <c r="D28" s="86" t="s">
        <v>35</v>
      </c>
      <c r="E28" s="11"/>
      <c r="F28" s="33" t="s">
        <v>37</v>
      </c>
      <c r="G28" s="195"/>
      <c r="H28" s="226"/>
      <c r="I28" s="33" t="s">
        <v>37</v>
      </c>
      <c r="J28" s="272" t="s">
        <v>144</v>
      </c>
      <c r="K28" s="273"/>
      <c r="L28" s="272" t="s">
        <v>173</v>
      </c>
      <c r="M28" s="282"/>
      <c r="N28" s="282"/>
      <c r="O28" s="282"/>
      <c r="P28" s="273"/>
      <c r="Q28" s="227">
        <f t="shared" si="1"/>
        <v>2960</v>
      </c>
      <c r="R28" s="228"/>
      <c r="S28" s="272">
        <v>1</v>
      </c>
      <c r="T28" s="273"/>
      <c r="U28" s="51">
        <v>2</v>
      </c>
      <c r="V28" s="26">
        <v>5</v>
      </c>
      <c r="W28" s="229">
        <f t="shared" si="0"/>
        <v>29600</v>
      </c>
      <c r="X28" s="230"/>
      <c r="Y28" s="51"/>
      <c r="Z28" s="26"/>
      <c r="AA28" s="3">
        <v>40.18</v>
      </c>
      <c r="AB28" s="3">
        <f t="shared" si="2"/>
        <v>73.5</v>
      </c>
      <c r="AC28" s="3" t="s">
        <v>216</v>
      </c>
    </row>
    <row r="29" spans="1:30" x14ac:dyDescent="0.45">
      <c r="A29" s="236"/>
      <c r="B29" s="68" t="s">
        <v>11</v>
      </c>
      <c r="C29" s="69">
        <v>1</v>
      </c>
      <c r="D29" s="38" t="s">
        <v>34</v>
      </c>
      <c r="E29" s="5"/>
      <c r="F29" s="34"/>
      <c r="G29" s="193"/>
      <c r="H29" s="225"/>
      <c r="I29" s="32"/>
      <c r="J29" s="272" t="s">
        <v>142</v>
      </c>
      <c r="K29" s="273"/>
      <c r="L29" s="272" t="s">
        <v>175</v>
      </c>
      <c r="M29" s="282"/>
      <c r="N29" s="282"/>
      <c r="O29" s="282"/>
      <c r="P29" s="273"/>
      <c r="Q29" s="227">
        <f t="shared" si="1"/>
        <v>1080</v>
      </c>
      <c r="R29" s="228"/>
      <c r="S29" s="272">
        <v>1</v>
      </c>
      <c r="T29" s="273"/>
      <c r="U29" s="51">
        <v>2</v>
      </c>
      <c r="V29" s="26">
        <v>6</v>
      </c>
      <c r="W29" s="229">
        <f t="shared" si="0"/>
        <v>12960</v>
      </c>
      <c r="X29" s="230"/>
      <c r="Y29" s="51"/>
      <c r="Z29" s="26"/>
      <c r="AA29" s="3">
        <v>14.61</v>
      </c>
      <c r="AB29" s="3">
        <f t="shared" si="2"/>
        <v>73.5</v>
      </c>
      <c r="AC29" s="3" t="s">
        <v>217</v>
      </c>
    </row>
    <row r="30" spans="1:30" x14ac:dyDescent="0.45">
      <c r="A30" s="234" t="s">
        <v>17</v>
      </c>
      <c r="B30" s="2" t="s">
        <v>71</v>
      </c>
      <c r="C30" s="69">
        <v>6</v>
      </c>
      <c r="D30" s="38" t="s">
        <v>33</v>
      </c>
      <c r="E30" s="46">
        <f>W25</f>
        <v>0</v>
      </c>
      <c r="F30" s="32" t="s">
        <v>37</v>
      </c>
      <c r="G30" s="238">
        <f>W29</f>
        <v>12960</v>
      </c>
      <c r="H30" s="239"/>
      <c r="I30" s="35" t="s">
        <v>37</v>
      </c>
      <c r="J30" s="272" t="s">
        <v>145</v>
      </c>
      <c r="K30" s="273"/>
      <c r="L30" s="272" t="s">
        <v>174</v>
      </c>
      <c r="M30" s="282"/>
      <c r="N30" s="282"/>
      <c r="O30" s="282"/>
      <c r="P30" s="273"/>
      <c r="Q30" s="227">
        <f t="shared" si="1"/>
        <v>1050</v>
      </c>
      <c r="R30" s="228"/>
      <c r="S30" s="272">
        <v>1</v>
      </c>
      <c r="T30" s="273"/>
      <c r="U30" s="51">
        <v>2</v>
      </c>
      <c r="V30" s="26">
        <v>5</v>
      </c>
      <c r="W30" s="229">
        <f t="shared" si="0"/>
        <v>10500</v>
      </c>
      <c r="X30" s="230"/>
      <c r="Y30" s="51"/>
      <c r="Z30" s="26"/>
      <c r="AA30" s="3">
        <v>14.17</v>
      </c>
      <c r="AB30" s="3">
        <f t="shared" si="2"/>
        <v>73.5</v>
      </c>
      <c r="AC30" s="3" t="s">
        <v>217</v>
      </c>
    </row>
    <row r="31" spans="1:30" x14ac:dyDescent="0.45">
      <c r="A31" s="235"/>
      <c r="B31" s="8" t="s">
        <v>12</v>
      </c>
      <c r="C31" s="9">
        <v>5</v>
      </c>
      <c r="D31" s="39" t="s">
        <v>33</v>
      </c>
      <c r="E31" s="73">
        <f>W24</f>
        <v>0</v>
      </c>
      <c r="F31" s="35" t="s">
        <v>37</v>
      </c>
      <c r="G31" s="238">
        <f>W28</f>
        <v>29600</v>
      </c>
      <c r="H31" s="239"/>
      <c r="I31" s="35" t="s">
        <v>37</v>
      </c>
      <c r="J31" s="272" t="s">
        <v>226</v>
      </c>
      <c r="K31" s="273"/>
      <c r="L31" s="272" t="s">
        <v>176</v>
      </c>
      <c r="M31" s="282"/>
      <c r="N31" s="282"/>
      <c r="O31" s="282"/>
      <c r="P31" s="273"/>
      <c r="Q31" s="227">
        <f t="shared" si="1"/>
        <v>81100</v>
      </c>
      <c r="R31" s="228"/>
      <c r="S31" s="330">
        <v>1.5</v>
      </c>
      <c r="T31" s="331"/>
      <c r="U31" s="51">
        <v>1</v>
      </c>
      <c r="V31" s="72">
        <v>1</v>
      </c>
      <c r="W31" s="229">
        <f t="shared" si="0"/>
        <v>121650</v>
      </c>
      <c r="X31" s="230"/>
      <c r="Y31" s="51"/>
      <c r="Z31" s="26"/>
      <c r="AA31" s="3">
        <v>1103.3699999999999</v>
      </c>
      <c r="AB31" s="3">
        <f t="shared" si="2"/>
        <v>73.5</v>
      </c>
      <c r="AC31" s="3" t="s">
        <v>219</v>
      </c>
    </row>
    <row r="32" spans="1:30" x14ac:dyDescent="0.45">
      <c r="A32" s="235"/>
      <c r="B32" s="8" t="s">
        <v>14</v>
      </c>
      <c r="C32" s="9">
        <v>5</v>
      </c>
      <c r="D32" s="39" t="s">
        <v>34</v>
      </c>
      <c r="E32" s="73">
        <f>SUM(W26:W27)</f>
        <v>0</v>
      </c>
      <c r="F32" s="35" t="s">
        <v>37</v>
      </c>
      <c r="G32" s="238">
        <f>W30</f>
        <v>10500</v>
      </c>
      <c r="H32" s="239"/>
      <c r="I32" s="35" t="s">
        <v>37</v>
      </c>
      <c r="J32" s="272" t="s">
        <v>227</v>
      </c>
      <c r="K32" s="273"/>
      <c r="L32" s="272" t="s">
        <v>177</v>
      </c>
      <c r="M32" s="282"/>
      <c r="N32" s="282"/>
      <c r="O32" s="282"/>
      <c r="P32" s="273"/>
      <c r="Q32" s="227">
        <f t="shared" si="1"/>
        <v>9710</v>
      </c>
      <c r="R32" s="228"/>
      <c r="S32" s="330">
        <v>1.5</v>
      </c>
      <c r="T32" s="331"/>
      <c r="U32" s="51">
        <v>44</v>
      </c>
      <c r="V32" s="72">
        <v>1</v>
      </c>
      <c r="W32" s="229">
        <f t="shared" si="0"/>
        <v>640860</v>
      </c>
      <c r="X32" s="230"/>
      <c r="Y32" s="51"/>
      <c r="Z32" s="26"/>
      <c r="AA32" s="3">
        <v>132.07</v>
      </c>
      <c r="AB32" s="3">
        <f t="shared" si="2"/>
        <v>73.5</v>
      </c>
      <c r="AC32" s="3" t="s">
        <v>220</v>
      </c>
    </row>
    <row r="33" spans="1:29" x14ac:dyDescent="0.45">
      <c r="A33" s="235"/>
      <c r="B33" s="8" t="s">
        <v>13</v>
      </c>
      <c r="C33" s="9"/>
      <c r="D33" s="39" t="s">
        <v>34</v>
      </c>
      <c r="E33" s="8"/>
      <c r="F33" s="35" t="s">
        <v>37</v>
      </c>
      <c r="G33" s="240"/>
      <c r="H33" s="239"/>
      <c r="I33" s="35" t="s">
        <v>37</v>
      </c>
      <c r="J33" s="272" t="s">
        <v>228</v>
      </c>
      <c r="K33" s="273"/>
      <c r="L33" s="272" t="s">
        <v>221</v>
      </c>
      <c r="M33" s="282"/>
      <c r="N33" s="282"/>
      <c r="O33" s="282"/>
      <c r="P33" s="273"/>
      <c r="Q33" s="227">
        <f t="shared" si="1"/>
        <v>799150</v>
      </c>
      <c r="R33" s="228"/>
      <c r="S33" s="330">
        <v>1.5</v>
      </c>
      <c r="T33" s="331"/>
      <c r="U33" s="51">
        <v>1</v>
      </c>
      <c r="V33" s="72">
        <v>2</v>
      </c>
      <c r="W33" s="229">
        <f t="shared" si="0"/>
        <v>2397450</v>
      </c>
      <c r="X33" s="230"/>
      <c r="Y33" s="51"/>
      <c r="Z33" s="26"/>
      <c r="AA33" s="3">
        <v>10872.75</v>
      </c>
      <c r="AB33" s="3">
        <f t="shared" si="2"/>
        <v>73.5</v>
      </c>
      <c r="AC33" s="3" t="s">
        <v>222</v>
      </c>
    </row>
    <row r="34" spans="1:29" x14ac:dyDescent="0.45">
      <c r="A34" s="235"/>
      <c r="B34" s="8" t="s">
        <v>15</v>
      </c>
      <c r="C34" s="9"/>
      <c r="D34" s="39"/>
      <c r="E34" s="8"/>
      <c r="F34" s="35" t="s">
        <v>37</v>
      </c>
      <c r="G34" s="240"/>
      <c r="H34" s="239"/>
      <c r="I34" s="35"/>
      <c r="J34" s="272" t="s">
        <v>193</v>
      </c>
      <c r="K34" s="273"/>
      <c r="L34" s="272" t="s">
        <v>194</v>
      </c>
      <c r="M34" s="282"/>
      <c r="N34" s="282"/>
      <c r="O34" s="282"/>
      <c r="P34" s="273"/>
      <c r="Q34" s="227">
        <f t="shared" si="1"/>
        <v>3950</v>
      </c>
      <c r="R34" s="228"/>
      <c r="S34" s="272">
        <v>1</v>
      </c>
      <c r="T34" s="273"/>
      <c r="U34" s="51">
        <v>1</v>
      </c>
      <c r="V34" s="26">
        <v>4</v>
      </c>
      <c r="W34" s="229">
        <f t="shared" si="0"/>
        <v>15800</v>
      </c>
      <c r="X34" s="230"/>
      <c r="Y34" s="51"/>
      <c r="Z34" s="26"/>
      <c r="AA34" s="3">
        <v>53.63</v>
      </c>
      <c r="AB34" s="3">
        <f t="shared" si="2"/>
        <v>73.5</v>
      </c>
    </row>
    <row r="35" spans="1:29" x14ac:dyDescent="0.45">
      <c r="A35" s="236"/>
      <c r="B35" s="11" t="s">
        <v>16</v>
      </c>
      <c r="C35" s="12"/>
      <c r="D35" s="36" t="s">
        <v>34</v>
      </c>
      <c r="E35" s="11"/>
      <c r="F35" s="33" t="s">
        <v>37</v>
      </c>
      <c r="G35" s="195"/>
      <c r="H35" s="226"/>
      <c r="I35" s="33" t="s">
        <v>37</v>
      </c>
      <c r="J35" s="272" t="s">
        <v>192</v>
      </c>
      <c r="K35" s="282"/>
      <c r="L35" s="272" t="s">
        <v>191</v>
      </c>
      <c r="M35" s="282"/>
      <c r="N35" s="282"/>
      <c r="O35" s="282"/>
      <c r="P35" s="273"/>
      <c r="Q35" s="229">
        <v>3390</v>
      </c>
      <c r="R35" s="231"/>
      <c r="S35" s="272">
        <v>1</v>
      </c>
      <c r="T35" s="282"/>
      <c r="U35" s="51">
        <v>1</v>
      </c>
      <c r="V35" s="26">
        <v>13</v>
      </c>
      <c r="W35" s="229">
        <f t="shared" si="0"/>
        <v>44070</v>
      </c>
      <c r="X35" s="230"/>
      <c r="Y35" s="51"/>
      <c r="Z35" s="26"/>
      <c r="AA35" s="3">
        <v>3390</v>
      </c>
      <c r="AB35" s="3">
        <f t="shared" si="2"/>
        <v>73.5</v>
      </c>
      <c r="AC35" s="3" t="s">
        <v>223</v>
      </c>
    </row>
    <row r="36" spans="1:29" x14ac:dyDescent="0.45">
      <c r="A36" s="91" t="s">
        <v>18</v>
      </c>
      <c r="B36" s="87" t="s">
        <v>76</v>
      </c>
      <c r="C36" s="6">
        <v>1</v>
      </c>
      <c r="D36" s="37" t="s">
        <v>34</v>
      </c>
      <c r="E36" s="68"/>
      <c r="F36" s="32" t="s">
        <v>37</v>
      </c>
      <c r="G36" s="237">
        <f>SUM(W31:W32)</f>
        <v>762510</v>
      </c>
      <c r="H36" s="225"/>
      <c r="I36" s="32" t="s">
        <v>37</v>
      </c>
      <c r="J36" s="272" t="s">
        <v>247</v>
      </c>
      <c r="K36" s="282"/>
      <c r="L36" s="272" t="s">
        <v>248</v>
      </c>
      <c r="M36" s="282"/>
      <c r="N36" s="282"/>
      <c r="O36" s="282"/>
      <c r="P36" s="273"/>
      <c r="Q36" s="229">
        <f t="shared" si="1"/>
        <v>19910</v>
      </c>
      <c r="R36" s="231"/>
      <c r="S36" s="272">
        <v>1</v>
      </c>
      <c r="T36" s="282"/>
      <c r="U36" s="51">
        <v>1</v>
      </c>
      <c r="V36" s="26">
        <v>1</v>
      </c>
      <c r="W36" s="229">
        <f t="shared" si="0"/>
        <v>19910</v>
      </c>
      <c r="X36" s="230"/>
      <c r="Y36" s="51"/>
      <c r="Z36" s="26"/>
      <c r="AA36" s="3">
        <v>270.76</v>
      </c>
      <c r="AB36" s="3">
        <f t="shared" si="2"/>
        <v>73.5</v>
      </c>
      <c r="AC36" s="3" t="s">
        <v>251</v>
      </c>
    </row>
    <row r="37" spans="1:29" x14ac:dyDescent="0.45">
      <c r="A37" s="90" t="s">
        <v>19</v>
      </c>
      <c r="B37" s="5" t="s">
        <v>76</v>
      </c>
      <c r="C37" s="6"/>
      <c r="D37" s="37" t="s">
        <v>36</v>
      </c>
      <c r="E37" s="8"/>
      <c r="F37" s="35" t="s">
        <v>37</v>
      </c>
      <c r="G37" s="238"/>
      <c r="H37" s="239"/>
      <c r="I37" s="35" t="s">
        <v>37</v>
      </c>
      <c r="J37" s="272"/>
      <c r="K37" s="282"/>
      <c r="L37" s="272"/>
      <c r="M37" s="282"/>
      <c r="N37" s="282"/>
      <c r="O37" s="282"/>
      <c r="P37" s="273"/>
      <c r="Q37" s="229">
        <f t="shared" si="1"/>
        <v>0</v>
      </c>
      <c r="R37" s="231"/>
      <c r="S37" s="272"/>
      <c r="T37" s="282"/>
      <c r="U37" s="51"/>
      <c r="V37" s="26"/>
      <c r="W37" s="229">
        <f t="shared" si="0"/>
        <v>0</v>
      </c>
      <c r="X37" s="230"/>
      <c r="Y37" s="51"/>
      <c r="Z37" s="26"/>
      <c r="AB37" s="3">
        <f t="shared" si="2"/>
        <v>73.5</v>
      </c>
    </row>
    <row r="38" spans="1:29" x14ac:dyDescent="0.45">
      <c r="A38" s="16" t="s">
        <v>20</v>
      </c>
      <c r="B38" s="5" t="s">
        <v>76</v>
      </c>
      <c r="C38" s="6"/>
      <c r="D38" s="37" t="s">
        <v>36</v>
      </c>
      <c r="E38" s="11"/>
      <c r="F38" s="33" t="s">
        <v>37</v>
      </c>
      <c r="G38" s="195"/>
      <c r="H38" s="226"/>
      <c r="I38" s="33" t="s">
        <v>37</v>
      </c>
      <c r="J38" s="272"/>
      <c r="K38" s="282"/>
      <c r="L38" s="272"/>
      <c r="M38" s="282"/>
      <c r="N38" s="282"/>
      <c r="O38" s="282"/>
      <c r="P38" s="273"/>
      <c r="Q38" s="229">
        <f t="shared" si="1"/>
        <v>0</v>
      </c>
      <c r="R38" s="231"/>
      <c r="S38" s="272"/>
      <c r="T38" s="282"/>
      <c r="U38" s="51"/>
      <c r="V38" s="26"/>
      <c r="W38" s="229">
        <f t="shared" si="0"/>
        <v>0</v>
      </c>
      <c r="X38" s="230"/>
      <c r="Y38" s="51"/>
      <c r="Z38" s="26"/>
      <c r="AB38" s="3">
        <f t="shared" si="2"/>
        <v>73.5</v>
      </c>
    </row>
    <row r="39" spans="1:29" x14ac:dyDescent="0.45">
      <c r="A39" s="244" t="s">
        <v>21</v>
      </c>
      <c r="B39" s="68" t="s">
        <v>23</v>
      </c>
      <c r="C39" s="69">
        <v>1</v>
      </c>
      <c r="D39" s="38" t="s">
        <v>36</v>
      </c>
      <c r="E39" s="68"/>
      <c r="F39" s="32" t="s">
        <v>37</v>
      </c>
      <c r="G39" s="237">
        <f>SUM(W33:W34)</f>
        <v>2413250</v>
      </c>
      <c r="H39" s="225"/>
      <c r="I39" s="32" t="s">
        <v>37</v>
      </c>
      <c r="J39" s="272"/>
      <c r="K39" s="282"/>
      <c r="L39" s="272"/>
      <c r="M39" s="282"/>
      <c r="N39" s="282"/>
      <c r="O39" s="282"/>
      <c r="P39" s="273"/>
      <c r="Q39" s="229">
        <f t="shared" si="1"/>
        <v>0</v>
      </c>
      <c r="R39" s="231"/>
      <c r="S39" s="272"/>
      <c r="T39" s="282"/>
      <c r="U39" s="51"/>
      <c r="V39" s="26"/>
      <c r="W39" s="229">
        <f t="shared" si="0"/>
        <v>0</v>
      </c>
      <c r="X39" s="230"/>
      <c r="Y39" s="51"/>
      <c r="Z39" s="26"/>
      <c r="AB39" s="3">
        <f t="shared" si="2"/>
        <v>73.5</v>
      </c>
    </row>
    <row r="40" spans="1:29" x14ac:dyDescent="0.45">
      <c r="A40" s="245"/>
      <c r="B40" s="11" t="s">
        <v>24</v>
      </c>
      <c r="C40" s="12"/>
      <c r="D40" s="36" t="s">
        <v>34</v>
      </c>
      <c r="E40" s="11"/>
      <c r="F40" s="33" t="s">
        <v>37</v>
      </c>
      <c r="G40" s="195"/>
      <c r="H40" s="226"/>
      <c r="I40" s="33" t="s">
        <v>37</v>
      </c>
      <c r="J40" s="272"/>
      <c r="K40" s="282"/>
      <c r="L40" s="272"/>
      <c r="M40" s="282"/>
      <c r="N40" s="282"/>
      <c r="O40" s="282"/>
      <c r="P40" s="273"/>
      <c r="Q40" s="229">
        <f t="shared" si="1"/>
        <v>0</v>
      </c>
      <c r="R40" s="231"/>
      <c r="S40" s="272"/>
      <c r="T40" s="282"/>
      <c r="U40" s="51"/>
      <c r="V40" s="26"/>
      <c r="W40" s="229">
        <f t="shared" si="0"/>
        <v>0</v>
      </c>
      <c r="X40" s="230"/>
      <c r="Y40" s="51"/>
      <c r="Z40" s="26"/>
      <c r="AB40" s="3">
        <f t="shared" si="2"/>
        <v>73.5</v>
      </c>
    </row>
    <row r="41" spans="1:29" x14ac:dyDescent="0.45">
      <c r="A41" s="241" t="s">
        <v>22</v>
      </c>
      <c r="B41" s="68" t="s">
        <v>25</v>
      </c>
      <c r="C41" s="69"/>
      <c r="D41" s="38" t="s">
        <v>36</v>
      </c>
      <c r="E41" s="68"/>
      <c r="F41" s="32" t="s">
        <v>37</v>
      </c>
      <c r="G41" s="193"/>
      <c r="H41" s="225"/>
      <c r="I41" s="32" t="s">
        <v>37</v>
      </c>
      <c r="J41" s="272"/>
      <c r="K41" s="282"/>
      <c r="L41" s="272"/>
      <c r="M41" s="282"/>
      <c r="N41" s="282"/>
      <c r="O41" s="282"/>
      <c r="P41" s="273"/>
      <c r="Q41" s="229">
        <f t="shared" si="1"/>
        <v>0</v>
      </c>
      <c r="R41" s="231"/>
      <c r="S41" s="272"/>
      <c r="T41" s="282"/>
      <c r="U41" s="51"/>
      <c r="V41" s="26"/>
      <c r="W41" s="229">
        <f t="shared" si="0"/>
        <v>0</v>
      </c>
      <c r="X41" s="230"/>
      <c r="Y41" s="51"/>
      <c r="Z41" s="26"/>
      <c r="AB41" s="3">
        <f t="shared" si="2"/>
        <v>73.5</v>
      </c>
    </row>
    <row r="42" spans="1:29" x14ac:dyDescent="0.45">
      <c r="A42" s="242"/>
      <c r="B42" s="8" t="s">
        <v>26</v>
      </c>
      <c r="C42" s="9"/>
      <c r="D42" s="39"/>
      <c r="E42" s="8"/>
      <c r="F42" s="35" t="s">
        <v>37</v>
      </c>
      <c r="G42" s="240"/>
      <c r="H42" s="239"/>
      <c r="I42" s="35"/>
      <c r="J42" s="272"/>
      <c r="K42" s="282"/>
      <c r="L42" s="272"/>
      <c r="M42" s="282"/>
      <c r="N42" s="282"/>
      <c r="O42" s="282"/>
      <c r="P42" s="273"/>
      <c r="Q42" s="229">
        <f t="shared" si="1"/>
        <v>0</v>
      </c>
      <c r="R42" s="231"/>
      <c r="S42" s="272"/>
      <c r="T42" s="282"/>
      <c r="U42" s="51"/>
      <c r="V42" s="26"/>
      <c r="W42" s="229">
        <f t="shared" si="0"/>
        <v>0</v>
      </c>
      <c r="X42" s="230"/>
      <c r="Y42" s="51"/>
      <c r="Z42" s="26"/>
      <c r="AB42" s="3">
        <f t="shared" si="2"/>
        <v>73.5</v>
      </c>
    </row>
    <row r="43" spans="1:29" x14ac:dyDescent="0.45">
      <c r="A43" s="243"/>
      <c r="B43" s="8" t="s">
        <v>27</v>
      </c>
      <c r="C43" s="9"/>
      <c r="D43" s="39" t="s">
        <v>36</v>
      </c>
      <c r="E43" s="11"/>
      <c r="F43" s="33" t="s">
        <v>37</v>
      </c>
      <c r="G43" s="195"/>
      <c r="H43" s="226"/>
      <c r="I43" s="33"/>
      <c r="J43" s="272"/>
      <c r="K43" s="282"/>
      <c r="L43" s="272"/>
      <c r="M43" s="282"/>
      <c r="N43" s="282"/>
      <c r="O43" s="282"/>
      <c r="P43" s="273"/>
      <c r="Q43" s="229">
        <f t="shared" si="1"/>
        <v>0</v>
      </c>
      <c r="R43" s="231"/>
      <c r="S43" s="272"/>
      <c r="T43" s="282"/>
      <c r="U43" s="51"/>
      <c r="V43" s="26"/>
      <c r="W43" s="229">
        <f t="shared" si="0"/>
        <v>0</v>
      </c>
      <c r="X43" s="230"/>
      <c r="Y43" s="51"/>
      <c r="Z43" s="26"/>
      <c r="AB43" s="3">
        <f t="shared" si="2"/>
        <v>73.5</v>
      </c>
    </row>
    <row r="44" spans="1:29" x14ac:dyDescent="0.45">
      <c r="A44" s="306" t="s">
        <v>81</v>
      </c>
      <c r="B44" s="68" t="s">
        <v>28</v>
      </c>
      <c r="C44" s="69"/>
      <c r="D44" s="38" t="s">
        <v>36</v>
      </c>
      <c r="E44" s="68"/>
      <c r="F44" s="32" t="s">
        <v>37</v>
      </c>
      <c r="G44" s="193"/>
      <c r="H44" s="225"/>
      <c r="I44" s="32" t="s">
        <v>37</v>
      </c>
      <c r="J44" s="272"/>
      <c r="K44" s="282"/>
      <c r="L44" s="272"/>
      <c r="M44" s="282"/>
      <c r="N44" s="282"/>
      <c r="O44" s="282"/>
      <c r="P44" s="273"/>
      <c r="Q44" s="229">
        <f t="shared" si="1"/>
        <v>0</v>
      </c>
      <c r="R44" s="231"/>
      <c r="S44" s="272"/>
      <c r="T44" s="282"/>
      <c r="U44" s="51"/>
      <c r="V44" s="26"/>
      <c r="W44" s="229">
        <f t="shared" si="0"/>
        <v>0</v>
      </c>
      <c r="X44" s="230"/>
      <c r="Y44" s="51"/>
      <c r="Z44" s="26"/>
      <c r="AB44" s="3">
        <f t="shared" si="2"/>
        <v>73.5</v>
      </c>
    </row>
    <row r="45" spans="1:29" x14ac:dyDescent="0.45">
      <c r="A45" s="307"/>
      <c r="B45" s="11" t="s">
        <v>29</v>
      </c>
      <c r="C45" s="12"/>
      <c r="D45" s="36" t="s">
        <v>36</v>
      </c>
      <c r="E45" s="11"/>
      <c r="F45" s="33" t="s">
        <v>37</v>
      </c>
      <c r="G45" s="195"/>
      <c r="H45" s="226"/>
      <c r="I45" s="33" t="s">
        <v>37</v>
      </c>
      <c r="J45" s="272"/>
      <c r="K45" s="282"/>
      <c r="L45" s="272"/>
      <c r="M45" s="282"/>
      <c r="N45" s="282"/>
      <c r="O45" s="282"/>
      <c r="P45" s="273"/>
      <c r="Q45" s="229">
        <f t="shared" si="1"/>
        <v>0</v>
      </c>
      <c r="R45" s="231"/>
      <c r="S45" s="272"/>
      <c r="T45" s="282"/>
      <c r="U45" s="51"/>
      <c r="V45" s="26"/>
      <c r="W45" s="229">
        <f t="shared" si="0"/>
        <v>0</v>
      </c>
      <c r="X45" s="230"/>
      <c r="Y45" s="51"/>
      <c r="Z45" s="26"/>
      <c r="AB45" s="3">
        <f t="shared" si="2"/>
        <v>73.5</v>
      </c>
    </row>
    <row r="46" spans="1:29" x14ac:dyDescent="0.45">
      <c r="A46" s="290" t="s">
        <v>85</v>
      </c>
      <c r="B46" s="5" t="s">
        <v>31</v>
      </c>
      <c r="C46" s="6"/>
      <c r="D46" s="37" t="s">
        <v>34</v>
      </c>
      <c r="E46" s="5"/>
      <c r="F46" s="34" t="s">
        <v>37</v>
      </c>
      <c r="G46" s="258">
        <f>Y41</f>
        <v>0</v>
      </c>
      <c r="H46" s="192"/>
      <c r="I46" s="34" t="s">
        <v>37</v>
      </c>
      <c r="J46" s="272"/>
      <c r="K46" s="282"/>
      <c r="L46" s="272"/>
      <c r="M46" s="282"/>
      <c r="N46" s="282"/>
      <c r="O46" s="282"/>
      <c r="P46" s="273"/>
      <c r="Q46" s="229">
        <f t="shared" si="1"/>
        <v>0</v>
      </c>
      <c r="R46" s="231"/>
      <c r="S46" s="272"/>
      <c r="T46" s="282"/>
      <c r="U46" s="51"/>
      <c r="V46" s="26"/>
      <c r="W46" s="229">
        <f t="shared" si="0"/>
        <v>0</v>
      </c>
      <c r="X46" s="230"/>
      <c r="Y46" s="51"/>
      <c r="Z46" s="26"/>
      <c r="AB46" s="3">
        <f t="shared" si="2"/>
        <v>73.5</v>
      </c>
    </row>
    <row r="47" spans="1:29" x14ac:dyDescent="0.45">
      <c r="A47" s="291"/>
      <c r="B47" s="5" t="s">
        <v>83</v>
      </c>
      <c r="C47" s="6"/>
      <c r="D47" s="37" t="s">
        <v>34</v>
      </c>
      <c r="E47" s="5"/>
      <c r="F47" s="34" t="s">
        <v>37</v>
      </c>
      <c r="G47" s="258">
        <f>Y42</f>
        <v>0</v>
      </c>
      <c r="H47" s="192"/>
      <c r="I47" s="34" t="s">
        <v>37</v>
      </c>
      <c r="J47" s="272"/>
      <c r="K47" s="282"/>
      <c r="L47" s="272"/>
      <c r="M47" s="282"/>
      <c r="N47" s="282"/>
      <c r="O47" s="282"/>
      <c r="P47" s="273"/>
      <c r="Q47" s="229">
        <f t="shared" si="1"/>
        <v>0</v>
      </c>
      <c r="R47" s="231"/>
      <c r="S47" s="272"/>
      <c r="T47" s="282"/>
      <c r="U47" s="51"/>
      <c r="V47" s="26"/>
      <c r="W47" s="229">
        <f t="shared" si="0"/>
        <v>0</v>
      </c>
      <c r="X47" s="230"/>
      <c r="Y47" s="51"/>
      <c r="Z47" s="26"/>
      <c r="AB47" s="3">
        <f t="shared" si="2"/>
        <v>73.5</v>
      </c>
    </row>
    <row r="48" spans="1:29" x14ac:dyDescent="0.45">
      <c r="A48" s="292"/>
      <c r="B48" s="68" t="s">
        <v>84</v>
      </c>
      <c r="C48" s="69"/>
      <c r="D48" s="38" t="s">
        <v>34</v>
      </c>
      <c r="E48" s="68"/>
      <c r="F48" s="32" t="s">
        <v>37</v>
      </c>
      <c r="G48" s="193"/>
      <c r="H48" s="225"/>
      <c r="I48" s="32" t="s">
        <v>37</v>
      </c>
      <c r="J48" s="272"/>
      <c r="K48" s="282"/>
      <c r="L48" s="272"/>
      <c r="M48" s="282"/>
      <c r="N48" s="282"/>
      <c r="O48" s="282"/>
      <c r="P48" s="273"/>
      <c r="Q48" s="229">
        <f t="shared" si="1"/>
        <v>0</v>
      </c>
      <c r="R48" s="231"/>
      <c r="S48" s="272"/>
      <c r="T48" s="282"/>
      <c r="U48" s="51"/>
      <c r="V48" s="26"/>
      <c r="W48" s="229">
        <f t="shared" si="0"/>
        <v>0</v>
      </c>
      <c r="X48" s="230"/>
      <c r="Y48" s="51"/>
      <c r="Z48" s="26"/>
      <c r="AB48" s="3">
        <f t="shared" si="2"/>
        <v>73.5</v>
      </c>
    </row>
    <row r="49" spans="1:28" x14ac:dyDescent="0.45">
      <c r="A49" s="246" t="s">
        <v>268</v>
      </c>
      <c r="B49" s="56" t="s">
        <v>86</v>
      </c>
      <c r="C49" s="57"/>
      <c r="D49" s="58"/>
      <c r="E49" s="56"/>
      <c r="F49" s="59" t="s">
        <v>37</v>
      </c>
      <c r="G49" s="248"/>
      <c r="H49" s="249"/>
      <c r="I49" s="59" t="s">
        <v>37</v>
      </c>
      <c r="J49" s="272"/>
      <c r="K49" s="282"/>
      <c r="L49" s="272"/>
      <c r="M49" s="282"/>
      <c r="N49" s="282"/>
      <c r="O49" s="282"/>
      <c r="P49" s="273"/>
      <c r="Q49" s="229">
        <f t="shared" si="1"/>
        <v>0</v>
      </c>
      <c r="R49" s="231"/>
      <c r="S49" s="272"/>
      <c r="T49" s="282"/>
      <c r="U49" s="51"/>
      <c r="V49" s="26"/>
      <c r="W49" s="229">
        <f t="shared" si="0"/>
        <v>0</v>
      </c>
      <c r="X49" s="230"/>
      <c r="Y49" s="51"/>
      <c r="Z49" s="26"/>
      <c r="AB49" s="3">
        <f t="shared" si="2"/>
        <v>73.5</v>
      </c>
    </row>
    <row r="50" spans="1:28" x14ac:dyDescent="0.45">
      <c r="A50" s="247"/>
      <c r="B50" s="56" t="s">
        <v>87</v>
      </c>
      <c r="C50" s="57"/>
      <c r="D50" s="58"/>
      <c r="E50" s="56"/>
      <c r="F50" s="59" t="s">
        <v>37</v>
      </c>
      <c r="G50" s="248"/>
      <c r="H50" s="249"/>
      <c r="I50" s="59" t="s">
        <v>37</v>
      </c>
      <c r="J50" s="272"/>
      <c r="K50" s="282"/>
      <c r="L50" s="272"/>
      <c r="M50" s="282"/>
      <c r="N50" s="282"/>
      <c r="O50" s="282"/>
      <c r="P50" s="273"/>
      <c r="Q50" s="229">
        <f t="shared" si="1"/>
        <v>0</v>
      </c>
      <c r="R50" s="231"/>
      <c r="S50" s="272"/>
      <c r="T50" s="282"/>
      <c r="U50" s="51"/>
      <c r="V50" s="26"/>
      <c r="W50" s="229">
        <f t="shared" si="0"/>
        <v>0</v>
      </c>
      <c r="X50" s="230"/>
      <c r="Y50" s="51"/>
      <c r="Z50" s="26"/>
      <c r="AB50" s="3">
        <f t="shared" si="2"/>
        <v>73.5</v>
      </c>
    </row>
    <row r="51" spans="1:28" x14ac:dyDescent="0.45">
      <c r="A51" s="247"/>
      <c r="B51" s="56" t="s">
        <v>88</v>
      </c>
      <c r="C51" s="57"/>
      <c r="D51" s="58"/>
      <c r="E51" s="56"/>
      <c r="F51" s="59" t="s">
        <v>37</v>
      </c>
      <c r="G51" s="248"/>
      <c r="H51" s="249"/>
      <c r="I51" s="59" t="s">
        <v>37</v>
      </c>
      <c r="J51" s="272"/>
      <c r="K51" s="282"/>
      <c r="L51" s="272"/>
      <c r="M51" s="282"/>
      <c r="N51" s="282"/>
      <c r="O51" s="282"/>
      <c r="P51" s="273"/>
      <c r="Q51" s="229">
        <f t="shared" si="1"/>
        <v>0</v>
      </c>
      <c r="R51" s="231"/>
      <c r="S51" s="272"/>
      <c r="T51" s="282"/>
      <c r="U51" s="51"/>
      <c r="V51" s="26"/>
      <c r="W51" s="229">
        <f t="shared" si="0"/>
        <v>0</v>
      </c>
      <c r="X51" s="230"/>
      <c r="Y51" s="51"/>
      <c r="Z51" s="26"/>
      <c r="AB51" s="3">
        <f t="shared" si="2"/>
        <v>73.5</v>
      </c>
    </row>
    <row r="52" spans="1:28" x14ac:dyDescent="0.45">
      <c r="A52" s="246" t="s">
        <v>269</v>
      </c>
      <c r="B52" s="56" t="s">
        <v>86</v>
      </c>
      <c r="C52" s="57"/>
      <c r="D52" s="58"/>
      <c r="E52" s="56"/>
      <c r="F52" s="59" t="s">
        <v>37</v>
      </c>
      <c r="G52" s="248"/>
      <c r="H52" s="249"/>
      <c r="I52" s="59" t="s">
        <v>37</v>
      </c>
      <c r="J52" s="272"/>
      <c r="K52" s="282"/>
      <c r="L52" s="272"/>
      <c r="M52" s="282"/>
      <c r="N52" s="282"/>
      <c r="O52" s="282"/>
      <c r="P52" s="273"/>
      <c r="Q52" s="229">
        <f t="shared" si="1"/>
        <v>0</v>
      </c>
      <c r="R52" s="231"/>
      <c r="S52" s="272"/>
      <c r="T52" s="282"/>
      <c r="U52" s="51"/>
      <c r="V52" s="26"/>
      <c r="W52" s="229">
        <f t="shared" si="0"/>
        <v>0</v>
      </c>
      <c r="X52" s="230"/>
      <c r="Y52" s="51"/>
      <c r="Z52" s="26"/>
      <c r="AB52" s="3">
        <f>AB48</f>
        <v>73.5</v>
      </c>
    </row>
    <row r="53" spans="1:28" x14ac:dyDescent="0.45">
      <c r="A53" s="247"/>
      <c r="B53" s="56" t="s">
        <v>87</v>
      </c>
      <c r="C53" s="57"/>
      <c r="D53" s="58"/>
      <c r="E53" s="56"/>
      <c r="F53" s="59" t="s">
        <v>37</v>
      </c>
      <c r="G53" s="248"/>
      <c r="H53" s="249"/>
      <c r="I53" s="59" t="s">
        <v>37</v>
      </c>
      <c r="J53" s="272"/>
      <c r="K53" s="282"/>
      <c r="L53" s="272"/>
      <c r="M53" s="282"/>
      <c r="N53" s="282"/>
      <c r="O53" s="282"/>
      <c r="P53" s="273"/>
      <c r="Q53" s="229">
        <f t="shared" si="1"/>
        <v>0</v>
      </c>
      <c r="R53" s="231"/>
      <c r="S53" s="272"/>
      <c r="T53" s="282"/>
      <c r="U53" s="51"/>
      <c r="V53" s="26"/>
      <c r="W53" s="229">
        <f t="shared" si="0"/>
        <v>0</v>
      </c>
      <c r="X53" s="230"/>
      <c r="Y53" s="51"/>
      <c r="Z53" s="26"/>
      <c r="AB53" s="3">
        <f t="shared" si="2"/>
        <v>73.5</v>
      </c>
    </row>
    <row r="54" spans="1:28" x14ac:dyDescent="0.45">
      <c r="A54" s="247"/>
      <c r="B54" s="56" t="s">
        <v>88</v>
      </c>
      <c r="C54" s="57"/>
      <c r="D54" s="58"/>
      <c r="E54" s="56"/>
      <c r="F54" s="59" t="s">
        <v>37</v>
      </c>
      <c r="G54" s="248"/>
      <c r="H54" s="249"/>
      <c r="I54" s="59" t="s">
        <v>37</v>
      </c>
      <c r="J54" s="272"/>
      <c r="K54" s="282"/>
      <c r="L54" s="272"/>
      <c r="M54" s="282"/>
      <c r="N54" s="282"/>
      <c r="O54" s="282"/>
      <c r="P54" s="273"/>
      <c r="Q54" s="229">
        <f t="shared" si="1"/>
        <v>0</v>
      </c>
      <c r="R54" s="231"/>
      <c r="S54" s="272"/>
      <c r="T54" s="282"/>
      <c r="U54" s="51"/>
      <c r="V54" s="26"/>
      <c r="W54" s="229">
        <f t="shared" si="0"/>
        <v>0</v>
      </c>
      <c r="X54" s="230"/>
      <c r="Y54" s="51"/>
      <c r="Z54" s="26"/>
      <c r="AB54" s="3">
        <f t="shared" si="2"/>
        <v>73.5</v>
      </c>
    </row>
    <row r="55" spans="1:28" x14ac:dyDescent="0.45">
      <c r="A55" s="246" t="s">
        <v>270</v>
      </c>
      <c r="B55" s="56" t="s">
        <v>86</v>
      </c>
      <c r="C55" s="57"/>
      <c r="D55" s="58"/>
      <c r="E55" s="56"/>
      <c r="F55" s="59" t="s">
        <v>37</v>
      </c>
      <c r="G55" s="248"/>
      <c r="H55" s="249"/>
      <c r="I55" s="59" t="s">
        <v>37</v>
      </c>
      <c r="J55" s="272"/>
      <c r="K55" s="282"/>
      <c r="L55" s="272"/>
      <c r="M55" s="282"/>
      <c r="N55" s="282"/>
      <c r="O55" s="282"/>
      <c r="P55" s="273"/>
      <c r="Q55" s="229">
        <f t="shared" si="1"/>
        <v>0</v>
      </c>
      <c r="R55" s="231"/>
      <c r="S55" s="272"/>
      <c r="T55" s="282"/>
      <c r="U55" s="51"/>
      <c r="V55" s="26"/>
      <c r="W55" s="229">
        <f t="shared" si="0"/>
        <v>0</v>
      </c>
      <c r="X55" s="230"/>
      <c r="Y55" s="51"/>
      <c r="Z55" s="26"/>
      <c r="AB55" s="3">
        <f>AB51</f>
        <v>73.5</v>
      </c>
    </row>
    <row r="56" spans="1:28" x14ac:dyDescent="0.45">
      <c r="A56" s="247"/>
      <c r="B56" s="56" t="s">
        <v>87</v>
      </c>
      <c r="C56" s="57"/>
      <c r="D56" s="58"/>
      <c r="E56" s="56"/>
      <c r="F56" s="59" t="s">
        <v>37</v>
      </c>
      <c r="G56" s="248"/>
      <c r="H56" s="249"/>
      <c r="I56" s="59" t="s">
        <v>37</v>
      </c>
      <c r="J56" s="272"/>
      <c r="K56" s="282"/>
      <c r="L56" s="272"/>
      <c r="M56" s="282"/>
      <c r="N56" s="282"/>
      <c r="O56" s="282"/>
      <c r="P56" s="273"/>
      <c r="Q56" s="229">
        <f t="shared" si="1"/>
        <v>0</v>
      </c>
      <c r="R56" s="231"/>
      <c r="S56" s="272"/>
      <c r="T56" s="282"/>
      <c r="U56" s="51"/>
      <c r="V56" s="26"/>
      <c r="W56" s="229">
        <f t="shared" si="0"/>
        <v>0</v>
      </c>
      <c r="X56" s="230"/>
      <c r="Y56" s="51"/>
      <c r="Z56" s="26"/>
      <c r="AB56" s="3">
        <f t="shared" si="2"/>
        <v>73.5</v>
      </c>
    </row>
    <row r="57" spans="1:28" x14ac:dyDescent="0.45">
      <c r="A57" s="247"/>
      <c r="B57" s="56" t="s">
        <v>88</v>
      </c>
      <c r="C57" s="57"/>
      <c r="D57" s="58"/>
      <c r="E57" s="56"/>
      <c r="F57" s="59" t="s">
        <v>37</v>
      </c>
      <c r="G57" s="248"/>
      <c r="H57" s="249"/>
      <c r="I57" s="59" t="s">
        <v>37</v>
      </c>
      <c r="J57" s="272"/>
      <c r="K57" s="282"/>
      <c r="L57" s="272"/>
      <c r="M57" s="282"/>
      <c r="N57" s="282"/>
      <c r="O57" s="282"/>
      <c r="P57" s="273"/>
      <c r="Q57" s="229">
        <f t="shared" si="1"/>
        <v>0</v>
      </c>
      <c r="R57" s="231"/>
      <c r="S57" s="272"/>
      <c r="T57" s="282"/>
      <c r="U57" s="51"/>
      <c r="V57" s="26"/>
      <c r="W57" s="229">
        <f t="shared" si="0"/>
        <v>0</v>
      </c>
      <c r="X57" s="230"/>
      <c r="Y57" s="51"/>
      <c r="Z57" s="26"/>
      <c r="AB57" s="3">
        <f t="shared" si="2"/>
        <v>73.5</v>
      </c>
    </row>
    <row r="58" spans="1:28" x14ac:dyDescent="0.45">
      <c r="A58" s="246" t="s">
        <v>271</v>
      </c>
      <c r="B58" s="56" t="s">
        <v>86</v>
      </c>
      <c r="C58" s="57"/>
      <c r="D58" s="58"/>
      <c r="E58" s="56"/>
      <c r="F58" s="59" t="s">
        <v>37</v>
      </c>
      <c r="G58" s="248"/>
      <c r="H58" s="249"/>
      <c r="I58" s="59" t="s">
        <v>37</v>
      </c>
      <c r="J58" s="272"/>
      <c r="K58" s="282"/>
      <c r="L58" s="272"/>
      <c r="M58" s="282"/>
      <c r="N58" s="282"/>
      <c r="O58" s="282"/>
      <c r="P58" s="273"/>
      <c r="Q58" s="229">
        <f t="shared" si="1"/>
        <v>0</v>
      </c>
      <c r="R58" s="231"/>
      <c r="S58" s="272"/>
      <c r="T58" s="282"/>
      <c r="U58" s="51"/>
      <c r="V58" s="26"/>
      <c r="W58" s="229">
        <f t="shared" si="0"/>
        <v>0</v>
      </c>
      <c r="X58" s="230"/>
      <c r="Y58" s="51"/>
      <c r="Z58" s="26"/>
      <c r="AB58" s="3">
        <f>AB51</f>
        <v>73.5</v>
      </c>
    </row>
    <row r="59" spans="1:28" x14ac:dyDescent="0.45">
      <c r="A59" s="247"/>
      <c r="B59" s="56" t="s">
        <v>87</v>
      </c>
      <c r="C59" s="57"/>
      <c r="D59" s="58"/>
      <c r="E59" s="56"/>
      <c r="F59" s="59" t="s">
        <v>37</v>
      </c>
      <c r="G59" s="248"/>
      <c r="H59" s="249"/>
      <c r="I59" s="59" t="s">
        <v>37</v>
      </c>
      <c r="J59" s="272"/>
      <c r="K59" s="282"/>
      <c r="L59" s="272"/>
      <c r="M59" s="282"/>
      <c r="N59" s="282"/>
      <c r="O59" s="282"/>
      <c r="P59" s="273"/>
      <c r="Q59" s="229">
        <f t="shared" si="1"/>
        <v>0</v>
      </c>
      <c r="R59" s="231"/>
      <c r="S59" s="272"/>
      <c r="T59" s="282"/>
      <c r="U59" s="51"/>
      <c r="V59" s="26"/>
      <c r="W59" s="229">
        <f t="shared" si="0"/>
        <v>0</v>
      </c>
      <c r="X59" s="230"/>
      <c r="Y59" s="51"/>
      <c r="Z59" s="26"/>
      <c r="AB59" s="3">
        <f t="shared" si="2"/>
        <v>73.5</v>
      </c>
    </row>
    <row r="60" spans="1:28" x14ac:dyDescent="0.45">
      <c r="A60" s="247"/>
      <c r="B60" s="56" t="s">
        <v>88</v>
      </c>
      <c r="C60" s="57"/>
      <c r="D60" s="58"/>
      <c r="E60" s="56"/>
      <c r="F60" s="59" t="s">
        <v>37</v>
      </c>
      <c r="G60" s="248"/>
      <c r="H60" s="249"/>
      <c r="I60" s="59" t="s">
        <v>37</v>
      </c>
      <c r="J60" s="272"/>
      <c r="K60" s="282"/>
      <c r="L60" s="272"/>
      <c r="M60" s="282"/>
      <c r="N60" s="282"/>
      <c r="O60" s="282"/>
      <c r="P60" s="273"/>
      <c r="Q60" s="229">
        <f t="shared" si="1"/>
        <v>0</v>
      </c>
      <c r="R60" s="231"/>
      <c r="S60" s="272"/>
      <c r="T60" s="282"/>
      <c r="U60" s="51"/>
      <c r="V60" s="26"/>
      <c r="W60" s="229">
        <f t="shared" si="0"/>
        <v>0</v>
      </c>
      <c r="X60" s="230"/>
      <c r="Y60" s="51"/>
      <c r="Z60" s="26"/>
      <c r="AB60" s="3">
        <f t="shared" si="2"/>
        <v>73.5</v>
      </c>
    </row>
    <row r="61" spans="1:28" x14ac:dyDescent="0.45">
      <c r="A61" s="294" t="s">
        <v>118</v>
      </c>
      <c r="B61" s="68" t="s">
        <v>86</v>
      </c>
      <c r="C61" s="69"/>
      <c r="D61" s="40" t="s">
        <v>34</v>
      </c>
      <c r="E61" s="68"/>
      <c r="F61" s="29" t="s">
        <v>37</v>
      </c>
      <c r="G61" s="193"/>
      <c r="H61" s="225"/>
      <c r="I61" s="32" t="s">
        <v>37</v>
      </c>
      <c r="J61" s="229" t="s">
        <v>90</v>
      </c>
      <c r="K61" s="230"/>
      <c r="L61" s="229"/>
      <c r="M61" s="231"/>
      <c r="N61" s="231"/>
      <c r="O61" s="231"/>
      <c r="P61" s="231"/>
      <c r="Q61" s="231"/>
      <c r="R61" s="231"/>
      <c r="S61" s="231"/>
      <c r="T61" s="231"/>
      <c r="U61" s="231"/>
      <c r="V61" s="231"/>
      <c r="W61" s="231"/>
      <c r="X61" s="231"/>
      <c r="Y61" s="231"/>
      <c r="Z61" s="230"/>
    </row>
    <row r="62" spans="1:28" x14ac:dyDescent="0.45">
      <c r="A62" s="295"/>
      <c r="B62" s="8" t="s">
        <v>87</v>
      </c>
      <c r="C62" s="9"/>
      <c r="D62" s="41" t="s">
        <v>34</v>
      </c>
      <c r="E62" s="8"/>
      <c r="F62" s="30" t="s">
        <v>37</v>
      </c>
      <c r="G62" s="240"/>
      <c r="H62" s="239"/>
      <c r="I62" s="35" t="s">
        <v>37</v>
      </c>
      <c r="J62" s="272"/>
      <c r="K62" s="273"/>
      <c r="L62" s="27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73"/>
    </row>
    <row r="63" spans="1:28" x14ac:dyDescent="0.45">
      <c r="A63" s="296"/>
      <c r="B63" s="11" t="s">
        <v>88</v>
      </c>
      <c r="C63" s="12"/>
      <c r="D63" s="42" t="s">
        <v>34</v>
      </c>
      <c r="E63" s="11"/>
      <c r="F63" s="31" t="s">
        <v>37</v>
      </c>
      <c r="G63" s="293"/>
      <c r="H63" s="226"/>
      <c r="I63" s="33" t="s">
        <v>37</v>
      </c>
      <c r="J63" s="272"/>
      <c r="K63" s="273"/>
      <c r="L63" s="27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73"/>
    </row>
    <row r="64" spans="1:28" x14ac:dyDescent="0.45">
      <c r="A64" s="294" t="s">
        <v>119</v>
      </c>
      <c r="B64" s="68" t="s">
        <v>86</v>
      </c>
      <c r="C64" s="69"/>
      <c r="D64" s="40" t="s">
        <v>34</v>
      </c>
      <c r="E64" s="68"/>
      <c r="F64" s="29" t="s">
        <v>37</v>
      </c>
      <c r="G64" s="193"/>
      <c r="H64" s="225"/>
      <c r="I64" s="32" t="s">
        <v>37</v>
      </c>
      <c r="J64" s="272"/>
      <c r="K64" s="273"/>
      <c r="L64" s="27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73"/>
    </row>
    <row r="65" spans="1:26" x14ac:dyDescent="0.45">
      <c r="A65" s="295"/>
      <c r="B65" s="8" t="s">
        <v>87</v>
      </c>
      <c r="C65" s="9"/>
      <c r="D65" s="41" t="s">
        <v>34</v>
      </c>
      <c r="E65" s="8"/>
      <c r="F65" s="30" t="s">
        <v>37</v>
      </c>
      <c r="G65" s="240"/>
      <c r="H65" s="239"/>
      <c r="I65" s="35" t="s">
        <v>37</v>
      </c>
      <c r="J65" s="272"/>
      <c r="K65" s="273"/>
      <c r="L65" s="272"/>
      <c r="M65" s="282"/>
      <c r="N65" s="282"/>
      <c r="O65" s="282"/>
      <c r="P65" s="282"/>
      <c r="Q65" s="282"/>
      <c r="R65" s="282"/>
      <c r="S65" s="282"/>
      <c r="T65" s="282"/>
      <c r="U65" s="282"/>
      <c r="V65" s="282"/>
      <c r="W65" s="282"/>
      <c r="X65" s="282"/>
      <c r="Y65" s="282"/>
      <c r="Z65" s="273"/>
    </row>
    <row r="66" spans="1:26" x14ac:dyDescent="0.45">
      <c r="A66" s="296"/>
      <c r="B66" s="11" t="s">
        <v>88</v>
      </c>
      <c r="C66" s="12"/>
      <c r="D66" s="42" t="s">
        <v>34</v>
      </c>
      <c r="E66" s="11"/>
      <c r="F66" s="31" t="s">
        <v>37</v>
      </c>
      <c r="G66" s="293"/>
      <c r="H66" s="226"/>
      <c r="I66" s="33" t="s">
        <v>37</v>
      </c>
      <c r="J66" s="274"/>
      <c r="K66" s="275"/>
      <c r="L66" s="274"/>
      <c r="M66" s="283"/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75"/>
    </row>
    <row r="67" spans="1:26" x14ac:dyDescent="0.45">
      <c r="A67" s="276" t="s">
        <v>89</v>
      </c>
      <c r="B67" s="68" t="s">
        <v>86</v>
      </c>
      <c r="C67" s="69"/>
      <c r="D67" s="40" t="s">
        <v>34</v>
      </c>
      <c r="E67" s="68"/>
      <c r="F67" s="29" t="s">
        <v>37</v>
      </c>
      <c r="G67" s="193"/>
      <c r="H67" s="225"/>
      <c r="I67" s="32" t="s">
        <v>37</v>
      </c>
      <c r="J67" s="279" t="s">
        <v>46</v>
      </c>
      <c r="K67" s="193"/>
      <c r="L67" s="225"/>
      <c r="M67" s="225"/>
      <c r="N67" s="225"/>
      <c r="O67" s="225"/>
      <c r="P67" s="225"/>
      <c r="Q67" s="225"/>
      <c r="R67" s="225"/>
      <c r="S67" s="194"/>
      <c r="T67" s="193"/>
      <c r="U67" s="225"/>
      <c r="V67" s="194"/>
      <c r="W67" s="193"/>
      <c r="X67" s="225"/>
      <c r="Y67" s="225"/>
      <c r="Z67" s="194"/>
    </row>
    <row r="68" spans="1:26" x14ac:dyDescent="0.45">
      <c r="A68" s="277"/>
      <c r="B68" s="8" t="s">
        <v>87</v>
      </c>
      <c r="C68" s="9"/>
      <c r="D68" s="41" t="s">
        <v>34</v>
      </c>
      <c r="E68" s="8"/>
      <c r="F68" s="30" t="s">
        <v>37</v>
      </c>
      <c r="G68" s="240"/>
      <c r="H68" s="239"/>
      <c r="I68" s="35" t="s">
        <v>37</v>
      </c>
      <c r="J68" s="280"/>
      <c r="K68" s="240"/>
      <c r="L68" s="239"/>
      <c r="M68" s="239"/>
      <c r="N68" s="239"/>
      <c r="O68" s="239"/>
      <c r="P68" s="239"/>
      <c r="Q68" s="239"/>
      <c r="R68" s="239"/>
      <c r="S68" s="270"/>
      <c r="T68" s="240"/>
      <c r="U68" s="239"/>
      <c r="V68" s="270"/>
      <c r="W68" s="240"/>
      <c r="X68" s="239"/>
      <c r="Y68" s="239"/>
      <c r="Z68" s="270"/>
    </row>
    <row r="69" spans="1:26" x14ac:dyDescent="0.45">
      <c r="A69" s="278"/>
      <c r="B69" s="11" t="s">
        <v>88</v>
      </c>
      <c r="C69" s="12"/>
      <c r="D69" s="42" t="s">
        <v>34</v>
      </c>
      <c r="E69" s="11"/>
      <c r="F69" s="31" t="s">
        <v>37</v>
      </c>
      <c r="G69" s="293"/>
      <c r="H69" s="226"/>
      <c r="I69" s="33" t="s">
        <v>37</v>
      </c>
      <c r="J69" s="281"/>
      <c r="K69" s="195"/>
      <c r="L69" s="226"/>
      <c r="M69" s="226"/>
      <c r="N69" s="226"/>
      <c r="O69" s="226"/>
      <c r="P69" s="226"/>
      <c r="Q69" s="226"/>
      <c r="R69" s="226"/>
      <c r="S69" s="196"/>
      <c r="T69" s="195"/>
      <c r="U69" s="226"/>
      <c r="V69" s="196"/>
      <c r="W69" s="195"/>
      <c r="X69" s="226"/>
      <c r="Y69" s="226"/>
      <c r="Z69" s="196"/>
    </row>
    <row r="70" spans="1:26" x14ac:dyDescent="0.45">
      <c r="A70" s="181" t="s">
        <v>91</v>
      </c>
      <c r="B70" s="192"/>
      <c r="C70" s="192"/>
      <c r="D70" s="182"/>
      <c r="E70" s="258"/>
      <c r="F70" s="259"/>
      <c r="G70" s="259"/>
      <c r="H70" s="259"/>
      <c r="I70" s="34" t="s">
        <v>37</v>
      </c>
      <c r="J70" s="188" t="s">
        <v>151</v>
      </c>
      <c r="K70" s="188"/>
      <c r="L70" s="188"/>
      <c r="M70" s="188"/>
      <c r="N70" s="186">
        <f>E75-E76</f>
        <v>3331592</v>
      </c>
      <c r="O70" s="187"/>
      <c r="P70" s="187"/>
      <c r="Q70" s="187"/>
      <c r="R70" s="187"/>
      <c r="S70" s="187"/>
      <c r="T70" s="23" t="s">
        <v>37</v>
      </c>
      <c r="U70" s="219" t="s">
        <v>47</v>
      </c>
      <c r="V70" s="88" t="s">
        <v>32</v>
      </c>
      <c r="W70" s="88" t="s">
        <v>45</v>
      </c>
      <c r="X70" s="85" t="s">
        <v>48</v>
      </c>
      <c r="Y70" s="60"/>
      <c r="Z70" s="88" t="s">
        <v>49</v>
      </c>
    </row>
    <row r="71" spans="1:26" x14ac:dyDescent="0.45">
      <c r="A71" s="181" t="s">
        <v>120</v>
      </c>
      <c r="B71" s="192"/>
      <c r="C71" s="192"/>
      <c r="D71" s="182"/>
      <c r="E71" s="256"/>
      <c r="F71" s="257"/>
      <c r="G71" s="257"/>
      <c r="H71" s="257"/>
      <c r="I71" s="34" t="s">
        <v>37</v>
      </c>
      <c r="J71" s="189" t="s">
        <v>152</v>
      </c>
      <c r="K71" s="189"/>
      <c r="L71" s="189"/>
      <c r="M71" s="189"/>
      <c r="N71" s="186"/>
      <c r="O71" s="187"/>
      <c r="P71" s="187"/>
      <c r="Q71" s="187"/>
      <c r="R71" s="187"/>
      <c r="S71" s="187"/>
      <c r="T71" s="23" t="s">
        <v>37</v>
      </c>
      <c r="U71" s="250"/>
      <c r="V71" s="23"/>
      <c r="W71" s="88"/>
      <c r="X71" s="23"/>
      <c r="Y71" s="23"/>
      <c r="Z71" s="88"/>
    </row>
    <row r="72" spans="1:26" x14ac:dyDescent="0.45">
      <c r="A72" s="181" t="s">
        <v>92</v>
      </c>
      <c r="B72" s="192"/>
      <c r="C72" s="192"/>
      <c r="D72" s="182"/>
      <c r="E72" s="256"/>
      <c r="F72" s="257"/>
      <c r="G72" s="257"/>
      <c r="H72" s="257"/>
      <c r="I72" s="34" t="s">
        <v>37</v>
      </c>
      <c r="J72" s="190" t="s">
        <v>126</v>
      </c>
      <c r="K72" s="190"/>
      <c r="L72" s="190"/>
      <c r="M72" s="190"/>
      <c r="N72" s="187"/>
      <c r="O72" s="187"/>
      <c r="P72" s="187"/>
      <c r="Q72" s="187"/>
      <c r="R72" s="187"/>
      <c r="S72" s="187"/>
      <c r="T72" s="23" t="s">
        <v>37</v>
      </c>
      <c r="U72" s="250"/>
      <c r="V72" s="23"/>
      <c r="W72" s="88"/>
      <c r="X72" s="23"/>
      <c r="Y72" s="23"/>
      <c r="Z72" s="88"/>
    </row>
    <row r="73" spans="1:26" x14ac:dyDescent="0.45">
      <c r="A73" s="260" t="s">
        <v>77</v>
      </c>
      <c r="B73" s="261"/>
      <c r="C73" s="261"/>
      <c r="D73" s="262"/>
      <c r="E73" s="18">
        <f>SUM(E14:E45)</f>
        <v>297500</v>
      </c>
      <c r="F73" s="34" t="s">
        <v>37</v>
      </c>
      <c r="G73" s="256">
        <f>SUM(G27:H45)</f>
        <v>3236160</v>
      </c>
      <c r="H73" s="257"/>
      <c r="I73" s="34" t="s">
        <v>37</v>
      </c>
      <c r="J73" s="188" t="s">
        <v>153</v>
      </c>
      <c r="K73" s="188"/>
      <c r="L73" s="188"/>
      <c r="M73" s="188"/>
      <c r="N73" s="187"/>
      <c r="O73" s="187"/>
      <c r="P73" s="187"/>
      <c r="Q73" s="187"/>
      <c r="R73" s="187"/>
      <c r="S73" s="187"/>
      <c r="T73" s="23" t="s">
        <v>37</v>
      </c>
      <c r="U73" s="250"/>
      <c r="V73" s="23"/>
      <c r="W73" s="88"/>
      <c r="X73" s="23"/>
      <c r="Y73" s="23"/>
      <c r="Z73" s="88"/>
    </row>
    <row r="74" spans="1:26" x14ac:dyDescent="0.45">
      <c r="A74" s="260" t="s">
        <v>72</v>
      </c>
      <c r="B74" s="261"/>
      <c r="C74" s="261"/>
      <c r="D74" s="262"/>
      <c r="E74" s="4">
        <v>20</v>
      </c>
      <c r="F74" s="28" t="s">
        <v>41</v>
      </c>
      <c r="G74" s="256">
        <f>G73*E74/100</f>
        <v>647232</v>
      </c>
      <c r="H74" s="257"/>
      <c r="I74" s="34" t="s">
        <v>37</v>
      </c>
      <c r="J74" s="191" t="s">
        <v>154</v>
      </c>
      <c r="K74" s="191"/>
      <c r="L74" s="191"/>
      <c r="M74" s="191"/>
      <c r="N74" s="187"/>
      <c r="O74" s="187"/>
      <c r="P74" s="187"/>
      <c r="Q74" s="187"/>
      <c r="R74" s="187"/>
      <c r="S74" s="187"/>
      <c r="T74" s="23" t="s">
        <v>37</v>
      </c>
      <c r="U74" s="250"/>
      <c r="V74" s="23"/>
      <c r="W74" s="88"/>
      <c r="X74" s="23"/>
      <c r="Y74" s="23"/>
      <c r="Z74" s="88"/>
    </row>
    <row r="75" spans="1:26" x14ac:dyDescent="0.45">
      <c r="A75" s="241" t="s">
        <v>122</v>
      </c>
      <c r="B75" s="241"/>
      <c r="C75" s="241"/>
      <c r="D75" s="241"/>
      <c r="E75" s="256">
        <f>E73+G73+G74</f>
        <v>4180892</v>
      </c>
      <c r="F75" s="257"/>
      <c r="G75" s="257"/>
      <c r="H75" s="257"/>
      <c r="I75" s="34" t="s">
        <v>37</v>
      </c>
      <c r="J75" s="189" t="s">
        <v>155</v>
      </c>
      <c r="K75" s="189"/>
      <c r="L75" s="189"/>
      <c r="M75" s="189"/>
      <c r="N75" s="187"/>
      <c r="O75" s="187"/>
      <c r="P75" s="187"/>
      <c r="Q75" s="187"/>
      <c r="R75" s="187"/>
      <c r="S75" s="187"/>
      <c r="T75" s="23" t="s">
        <v>37</v>
      </c>
      <c r="U75" s="250"/>
      <c r="V75" s="63"/>
      <c r="W75" s="63"/>
      <c r="X75" s="23"/>
      <c r="Y75" s="23"/>
      <c r="Z75" s="88" t="s">
        <v>50</v>
      </c>
    </row>
    <row r="76" spans="1:26" x14ac:dyDescent="0.45">
      <c r="A76" s="241" t="s">
        <v>123</v>
      </c>
      <c r="B76" s="241"/>
      <c r="C76" s="241"/>
      <c r="D76" s="241"/>
      <c r="E76" s="251">
        <f>ROUNDDOWN((E75-E25)*0.2+E25*0.5,-2)</f>
        <v>849300</v>
      </c>
      <c r="F76" s="252"/>
      <c r="G76" s="252"/>
      <c r="H76" s="252"/>
      <c r="I76" s="34" t="s">
        <v>37</v>
      </c>
      <c r="J76" s="271" t="s">
        <v>156</v>
      </c>
      <c r="K76" s="271"/>
      <c r="L76" s="271"/>
      <c r="M76" s="271"/>
      <c r="N76" s="187"/>
      <c r="O76" s="187"/>
      <c r="P76" s="187"/>
      <c r="Q76" s="187"/>
      <c r="R76" s="187"/>
      <c r="S76" s="187"/>
      <c r="T76" s="23" t="s">
        <v>37</v>
      </c>
      <c r="U76" s="250"/>
      <c r="V76" s="61"/>
      <c r="W76" s="62"/>
      <c r="X76" s="23"/>
      <c r="Y76" s="23"/>
      <c r="Z76" s="88" t="s">
        <v>51</v>
      </c>
    </row>
    <row r="77" spans="1:26" x14ac:dyDescent="0.45">
      <c r="A77" s="241" t="s">
        <v>124</v>
      </c>
      <c r="B77" s="241"/>
      <c r="C77" s="241"/>
      <c r="D77" s="241"/>
      <c r="E77" s="253"/>
      <c r="F77" s="254"/>
      <c r="G77" s="254"/>
      <c r="H77" s="254"/>
      <c r="I77" s="32" t="s">
        <v>37</v>
      </c>
      <c r="J77" s="255" t="s">
        <v>157</v>
      </c>
      <c r="K77" s="255"/>
      <c r="L77" s="255"/>
      <c r="M77" s="255"/>
      <c r="N77" s="187"/>
      <c r="O77" s="187"/>
      <c r="P77" s="187"/>
      <c r="Q77" s="187"/>
      <c r="R77" s="187"/>
      <c r="S77" s="187"/>
      <c r="T77" s="23" t="s">
        <v>37</v>
      </c>
      <c r="U77" s="250"/>
      <c r="V77" s="61"/>
      <c r="W77" s="62"/>
      <c r="X77" s="23"/>
      <c r="Y77" s="23"/>
      <c r="Z77" s="88" t="s">
        <v>52</v>
      </c>
    </row>
    <row r="78" spans="1:26" x14ac:dyDescent="0.45">
      <c r="A78" s="188" t="s">
        <v>125</v>
      </c>
      <c r="B78" s="188"/>
      <c r="C78" s="188"/>
      <c r="D78" s="188"/>
      <c r="E78" s="251"/>
      <c r="F78" s="252"/>
      <c r="G78" s="252"/>
      <c r="H78" s="252"/>
      <c r="I78" s="32" t="s">
        <v>37</v>
      </c>
      <c r="J78" s="255" t="s">
        <v>158</v>
      </c>
      <c r="K78" s="255"/>
      <c r="L78" s="255"/>
      <c r="M78" s="255"/>
      <c r="N78" s="187"/>
      <c r="O78" s="187"/>
      <c r="P78" s="187"/>
      <c r="Q78" s="187"/>
      <c r="R78" s="187"/>
      <c r="S78" s="187"/>
      <c r="T78" s="23" t="s">
        <v>37</v>
      </c>
      <c r="U78" s="250"/>
      <c r="V78" s="63"/>
      <c r="W78" s="63"/>
      <c r="X78" s="23"/>
      <c r="Y78" s="23"/>
      <c r="Z78" s="88" t="s">
        <v>53</v>
      </c>
    </row>
    <row r="79" spans="1:26" x14ac:dyDescent="0.45">
      <c r="A79" s="23" t="s">
        <v>30</v>
      </c>
      <c r="B79" s="187"/>
      <c r="C79" s="187"/>
      <c r="D79" s="187"/>
      <c r="E79" s="43" t="s">
        <v>42</v>
      </c>
      <c r="F79" s="187"/>
      <c r="G79" s="187"/>
      <c r="H79" s="187"/>
      <c r="I79" s="187"/>
      <c r="J79" s="183" t="s">
        <v>159</v>
      </c>
      <c r="K79" s="184"/>
      <c r="L79" s="184"/>
      <c r="M79" s="185"/>
      <c r="N79" s="187"/>
      <c r="O79" s="187"/>
      <c r="P79" s="187"/>
      <c r="Q79" s="187"/>
      <c r="R79" s="187"/>
      <c r="S79" s="187"/>
      <c r="T79" s="23" t="s">
        <v>37</v>
      </c>
      <c r="U79" s="222"/>
      <c r="V79" s="181" t="s">
        <v>54</v>
      </c>
      <c r="W79" s="182"/>
      <c r="X79" s="23"/>
      <c r="Y79" s="23"/>
      <c r="Z79" s="88"/>
    </row>
  </sheetData>
  <mergeCells count="415">
    <mergeCell ref="B79:D79"/>
    <mergeCell ref="F79:I79"/>
    <mergeCell ref="J79:M79"/>
    <mergeCell ref="N79:S79"/>
    <mergeCell ref="V79:W79"/>
    <mergeCell ref="A77:D77"/>
    <mergeCell ref="E77:H77"/>
    <mergeCell ref="J77:M77"/>
    <mergeCell ref="N77:S77"/>
    <mergeCell ref="A78:D78"/>
    <mergeCell ref="E78:H78"/>
    <mergeCell ref="J78:M78"/>
    <mergeCell ref="N78:S78"/>
    <mergeCell ref="N76:S76"/>
    <mergeCell ref="A73:D73"/>
    <mergeCell ref="G73:H73"/>
    <mergeCell ref="J73:M73"/>
    <mergeCell ref="N73:S73"/>
    <mergeCell ref="A74:D74"/>
    <mergeCell ref="G74:H74"/>
    <mergeCell ref="J74:M74"/>
    <mergeCell ref="N74:S74"/>
    <mergeCell ref="E71:H71"/>
    <mergeCell ref="J71:M71"/>
    <mergeCell ref="N71:S71"/>
    <mergeCell ref="A72:D72"/>
    <mergeCell ref="E72:H72"/>
    <mergeCell ref="J72:M72"/>
    <mergeCell ref="N72:S72"/>
    <mergeCell ref="T67:V69"/>
    <mergeCell ref="W67:Z69"/>
    <mergeCell ref="G68:H68"/>
    <mergeCell ref="G69:H69"/>
    <mergeCell ref="A70:D70"/>
    <mergeCell ref="E70:H70"/>
    <mergeCell ref="J70:M70"/>
    <mergeCell ref="N70:S70"/>
    <mergeCell ref="U70:U79"/>
    <mergeCell ref="A71:D71"/>
    <mergeCell ref="A75:D75"/>
    <mergeCell ref="E75:H75"/>
    <mergeCell ref="J75:M75"/>
    <mergeCell ref="N75:S75"/>
    <mergeCell ref="A76:D76"/>
    <mergeCell ref="E76:H76"/>
    <mergeCell ref="J76:M76"/>
    <mergeCell ref="G65:H65"/>
    <mergeCell ref="G66:H66"/>
    <mergeCell ref="A67:A69"/>
    <mergeCell ref="G67:H67"/>
    <mergeCell ref="J67:J69"/>
    <mergeCell ref="K67:S69"/>
    <mergeCell ref="S60:T60"/>
    <mergeCell ref="W60:X60"/>
    <mergeCell ref="A61:A63"/>
    <mergeCell ref="G61:H61"/>
    <mergeCell ref="J61:K66"/>
    <mergeCell ref="L61:Z66"/>
    <mergeCell ref="G62:H62"/>
    <mergeCell ref="G63:H63"/>
    <mergeCell ref="A64:A66"/>
    <mergeCell ref="G64:H64"/>
    <mergeCell ref="W58:X58"/>
    <mergeCell ref="G59:H59"/>
    <mergeCell ref="J59:K59"/>
    <mergeCell ref="L59:P59"/>
    <mergeCell ref="Q59:R59"/>
    <mergeCell ref="S59:T59"/>
    <mergeCell ref="W59:X59"/>
    <mergeCell ref="A58:A60"/>
    <mergeCell ref="G58:H58"/>
    <mergeCell ref="J58:K58"/>
    <mergeCell ref="L58:P58"/>
    <mergeCell ref="Q58:R58"/>
    <mergeCell ref="S58:T58"/>
    <mergeCell ref="G60:H60"/>
    <mergeCell ref="J60:K60"/>
    <mergeCell ref="L60:P60"/>
    <mergeCell ref="Q60:R60"/>
    <mergeCell ref="A55:A57"/>
    <mergeCell ref="G55:H55"/>
    <mergeCell ref="J55:K55"/>
    <mergeCell ref="L55:P55"/>
    <mergeCell ref="Q55:R55"/>
    <mergeCell ref="S55:T55"/>
    <mergeCell ref="W55:X55"/>
    <mergeCell ref="G56:H56"/>
    <mergeCell ref="J56:K56"/>
    <mergeCell ref="L56:P56"/>
    <mergeCell ref="Q56:R56"/>
    <mergeCell ref="S56:T56"/>
    <mergeCell ref="W56:X56"/>
    <mergeCell ref="G57:H57"/>
    <mergeCell ref="J57:K57"/>
    <mergeCell ref="L57:P57"/>
    <mergeCell ref="Q57:R57"/>
    <mergeCell ref="S57:T57"/>
    <mergeCell ref="W57:X57"/>
    <mergeCell ref="A52:A54"/>
    <mergeCell ref="G52:H52"/>
    <mergeCell ref="J52:K52"/>
    <mergeCell ref="L52:P52"/>
    <mergeCell ref="Q52:R52"/>
    <mergeCell ref="S52:T52"/>
    <mergeCell ref="W52:X52"/>
    <mergeCell ref="G53:H53"/>
    <mergeCell ref="J53:K53"/>
    <mergeCell ref="L53:P53"/>
    <mergeCell ref="Q53:R53"/>
    <mergeCell ref="S53:T53"/>
    <mergeCell ref="W53:X53"/>
    <mergeCell ref="G54:H54"/>
    <mergeCell ref="J54:K54"/>
    <mergeCell ref="L54:P54"/>
    <mergeCell ref="Q54:R54"/>
    <mergeCell ref="S54:T54"/>
    <mergeCell ref="W54:X54"/>
    <mergeCell ref="W49:X49"/>
    <mergeCell ref="G50:H50"/>
    <mergeCell ref="J50:K50"/>
    <mergeCell ref="L50:P50"/>
    <mergeCell ref="Q50:R50"/>
    <mergeCell ref="S50:T50"/>
    <mergeCell ref="W50:X50"/>
    <mergeCell ref="A49:A51"/>
    <mergeCell ref="G49:H49"/>
    <mergeCell ref="J49:K49"/>
    <mergeCell ref="L49:P49"/>
    <mergeCell ref="Q49:R49"/>
    <mergeCell ref="S49:T49"/>
    <mergeCell ref="G51:H51"/>
    <mergeCell ref="J51:K51"/>
    <mergeCell ref="L51:P51"/>
    <mergeCell ref="Q51:R51"/>
    <mergeCell ref="S51:T51"/>
    <mergeCell ref="W51:X51"/>
    <mergeCell ref="S48:T48"/>
    <mergeCell ref="W48:X48"/>
    <mergeCell ref="S46:T46"/>
    <mergeCell ref="W46:X46"/>
    <mergeCell ref="G47:H47"/>
    <mergeCell ref="J47:K47"/>
    <mergeCell ref="L47:P47"/>
    <mergeCell ref="Q47:R47"/>
    <mergeCell ref="S47:T47"/>
    <mergeCell ref="W47:X47"/>
    <mergeCell ref="A46:A48"/>
    <mergeCell ref="G46:H46"/>
    <mergeCell ref="J46:K46"/>
    <mergeCell ref="L46:P46"/>
    <mergeCell ref="Q46:R46"/>
    <mergeCell ref="G48:H48"/>
    <mergeCell ref="J48:K48"/>
    <mergeCell ref="L48:P48"/>
    <mergeCell ref="Q48:R48"/>
    <mergeCell ref="A44:A45"/>
    <mergeCell ref="G44:H44"/>
    <mergeCell ref="J44:K44"/>
    <mergeCell ref="L44:P44"/>
    <mergeCell ref="Q44:R44"/>
    <mergeCell ref="S44:T44"/>
    <mergeCell ref="W44:X44"/>
    <mergeCell ref="G45:H45"/>
    <mergeCell ref="J45:K45"/>
    <mergeCell ref="L45:P45"/>
    <mergeCell ref="Q45:R45"/>
    <mergeCell ref="S45:T45"/>
    <mergeCell ref="W45:X45"/>
    <mergeCell ref="W41:X41"/>
    <mergeCell ref="G42:H42"/>
    <mergeCell ref="J42:K42"/>
    <mergeCell ref="L42:P42"/>
    <mergeCell ref="Q42:R42"/>
    <mergeCell ref="S42:T42"/>
    <mergeCell ref="W42:X42"/>
    <mergeCell ref="A41:A43"/>
    <mergeCell ref="G41:H41"/>
    <mergeCell ref="J41:K41"/>
    <mergeCell ref="L41:P41"/>
    <mergeCell ref="Q41:R41"/>
    <mergeCell ref="S41:T41"/>
    <mergeCell ref="G43:H43"/>
    <mergeCell ref="J43:K43"/>
    <mergeCell ref="L43:P43"/>
    <mergeCell ref="Q43:R43"/>
    <mergeCell ref="S43:T43"/>
    <mergeCell ref="W43:X43"/>
    <mergeCell ref="W39:X39"/>
    <mergeCell ref="G40:H40"/>
    <mergeCell ref="J40:K40"/>
    <mergeCell ref="L40:P40"/>
    <mergeCell ref="Q40:R40"/>
    <mergeCell ref="S40:T40"/>
    <mergeCell ref="W40:X40"/>
    <mergeCell ref="A39:A40"/>
    <mergeCell ref="G39:H39"/>
    <mergeCell ref="J39:K39"/>
    <mergeCell ref="L39:P39"/>
    <mergeCell ref="Q39:R39"/>
    <mergeCell ref="S39:T39"/>
    <mergeCell ref="G38:H38"/>
    <mergeCell ref="J38:K38"/>
    <mergeCell ref="L38:P38"/>
    <mergeCell ref="Q38:R38"/>
    <mergeCell ref="S38:T38"/>
    <mergeCell ref="W38:X38"/>
    <mergeCell ref="G37:H37"/>
    <mergeCell ref="J37:K37"/>
    <mergeCell ref="L37:P37"/>
    <mergeCell ref="Q37:R37"/>
    <mergeCell ref="S37:T37"/>
    <mergeCell ref="W37:X37"/>
    <mergeCell ref="W34:X34"/>
    <mergeCell ref="W32:X32"/>
    <mergeCell ref="G33:H33"/>
    <mergeCell ref="J33:K33"/>
    <mergeCell ref="L33:P33"/>
    <mergeCell ref="Q33:R33"/>
    <mergeCell ref="S33:T33"/>
    <mergeCell ref="W33:X33"/>
    <mergeCell ref="G36:H36"/>
    <mergeCell ref="J36:K36"/>
    <mergeCell ref="L36:P36"/>
    <mergeCell ref="Q36:R36"/>
    <mergeCell ref="S36:T36"/>
    <mergeCell ref="W36:X36"/>
    <mergeCell ref="G35:H35"/>
    <mergeCell ref="J35:K35"/>
    <mergeCell ref="L35:P35"/>
    <mergeCell ref="Q35:R35"/>
    <mergeCell ref="S35:T35"/>
    <mergeCell ref="W35:X35"/>
    <mergeCell ref="W29:X29"/>
    <mergeCell ref="A30:A35"/>
    <mergeCell ref="G30:H30"/>
    <mergeCell ref="J30:K30"/>
    <mergeCell ref="L30:P30"/>
    <mergeCell ref="Q30:R30"/>
    <mergeCell ref="S30:T30"/>
    <mergeCell ref="W30:X30"/>
    <mergeCell ref="G31:H31"/>
    <mergeCell ref="J31:K31"/>
    <mergeCell ref="L31:P31"/>
    <mergeCell ref="Q31:R31"/>
    <mergeCell ref="S31:T31"/>
    <mergeCell ref="W31:X31"/>
    <mergeCell ref="G32:H32"/>
    <mergeCell ref="J32:K32"/>
    <mergeCell ref="L32:P32"/>
    <mergeCell ref="Q32:R32"/>
    <mergeCell ref="S32:T32"/>
    <mergeCell ref="G34:H34"/>
    <mergeCell ref="J34:K34"/>
    <mergeCell ref="L34:P34"/>
    <mergeCell ref="Q34:R34"/>
    <mergeCell ref="S34:T34"/>
    <mergeCell ref="A27:A29"/>
    <mergeCell ref="G27:H27"/>
    <mergeCell ref="J27:K27"/>
    <mergeCell ref="L27:P27"/>
    <mergeCell ref="Q27:R27"/>
    <mergeCell ref="S27:T27"/>
    <mergeCell ref="G29:H29"/>
    <mergeCell ref="J29:K29"/>
    <mergeCell ref="L29:P29"/>
    <mergeCell ref="Q29:R29"/>
    <mergeCell ref="S29:T29"/>
    <mergeCell ref="J26:K26"/>
    <mergeCell ref="L26:P26"/>
    <mergeCell ref="Q26:R26"/>
    <mergeCell ref="S26:T26"/>
    <mergeCell ref="W26:X26"/>
    <mergeCell ref="W27:X27"/>
    <mergeCell ref="G28:H28"/>
    <mergeCell ref="J28:K28"/>
    <mergeCell ref="L28:P28"/>
    <mergeCell ref="Q28:R28"/>
    <mergeCell ref="S28:T28"/>
    <mergeCell ref="W28:X28"/>
    <mergeCell ref="J24:K24"/>
    <mergeCell ref="L24:P24"/>
    <mergeCell ref="Q24:R24"/>
    <mergeCell ref="S24:T24"/>
    <mergeCell ref="W24:X24"/>
    <mergeCell ref="J25:K25"/>
    <mergeCell ref="L25:P25"/>
    <mergeCell ref="Q25:R25"/>
    <mergeCell ref="S25:T25"/>
    <mergeCell ref="W25:X25"/>
    <mergeCell ref="J22:K22"/>
    <mergeCell ref="L22:P22"/>
    <mergeCell ref="Q22:R22"/>
    <mergeCell ref="S22:T22"/>
    <mergeCell ref="W22:X22"/>
    <mergeCell ref="J23:K23"/>
    <mergeCell ref="L23:P23"/>
    <mergeCell ref="Q23:R23"/>
    <mergeCell ref="S23:T23"/>
    <mergeCell ref="W23:X23"/>
    <mergeCell ref="J20:K20"/>
    <mergeCell ref="L20:P20"/>
    <mergeCell ref="Q20:R20"/>
    <mergeCell ref="S20:T20"/>
    <mergeCell ref="W20:X20"/>
    <mergeCell ref="J21:K21"/>
    <mergeCell ref="L21:P21"/>
    <mergeCell ref="Q21:R21"/>
    <mergeCell ref="S21:T21"/>
    <mergeCell ref="W21:X21"/>
    <mergeCell ref="W17:X17"/>
    <mergeCell ref="A18:A26"/>
    <mergeCell ref="G18:I26"/>
    <mergeCell ref="J18:K18"/>
    <mergeCell ref="L18:P18"/>
    <mergeCell ref="Q18:R18"/>
    <mergeCell ref="S18:T18"/>
    <mergeCell ref="W18:X18"/>
    <mergeCell ref="B19:D19"/>
    <mergeCell ref="J19:K19"/>
    <mergeCell ref="G16:I17"/>
    <mergeCell ref="J16:K16"/>
    <mergeCell ref="L16:P16"/>
    <mergeCell ref="Q16:R16"/>
    <mergeCell ref="S16:T16"/>
    <mergeCell ref="W16:X16"/>
    <mergeCell ref="J17:K17"/>
    <mergeCell ref="L17:P17"/>
    <mergeCell ref="Q17:R17"/>
    <mergeCell ref="S17:T17"/>
    <mergeCell ref="L19:P19"/>
    <mergeCell ref="Q19:R19"/>
    <mergeCell ref="S19:T19"/>
    <mergeCell ref="W19:X19"/>
    <mergeCell ref="A13:D13"/>
    <mergeCell ref="J13:K13"/>
    <mergeCell ref="L13:S13"/>
    <mergeCell ref="A14:A17"/>
    <mergeCell ref="J14:K14"/>
    <mergeCell ref="L14:P14"/>
    <mergeCell ref="Q14:R14"/>
    <mergeCell ref="S14:T14"/>
    <mergeCell ref="A12:B12"/>
    <mergeCell ref="E12:F13"/>
    <mergeCell ref="G12:I13"/>
    <mergeCell ref="J12:K12"/>
    <mergeCell ref="L12:S12"/>
    <mergeCell ref="T12:U13"/>
    <mergeCell ref="V11:W11"/>
    <mergeCell ref="W14:X14"/>
    <mergeCell ref="J15:K15"/>
    <mergeCell ref="L15:P15"/>
    <mergeCell ref="Q15:R15"/>
    <mergeCell ref="S15:T15"/>
    <mergeCell ref="W15:X15"/>
    <mergeCell ref="V12:X13"/>
    <mergeCell ref="Y12:Z13"/>
    <mergeCell ref="T9:U9"/>
    <mergeCell ref="V9:W9"/>
    <mergeCell ref="Y9:Z11"/>
    <mergeCell ref="A10:F10"/>
    <mergeCell ref="G10:I10"/>
    <mergeCell ref="L10:M10"/>
    <mergeCell ref="N10:O10"/>
    <mergeCell ref="P10:Q10"/>
    <mergeCell ref="R10:S10"/>
    <mergeCell ref="T10:U10"/>
    <mergeCell ref="A9:F9"/>
    <mergeCell ref="G9:I9"/>
    <mergeCell ref="L9:M9"/>
    <mergeCell ref="N9:O9"/>
    <mergeCell ref="P9:Q9"/>
    <mergeCell ref="R9:S9"/>
    <mergeCell ref="V10:W10"/>
    <mergeCell ref="A11:F11"/>
    <mergeCell ref="G11:I11"/>
    <mergeCell ref="L11:M11"/>
    <mergeCell ref="N11:O11"/>
    <mergeCell ref="P11:Q11"/>
    <mergeCell ref="R11:S11"/>
    <mergeCell ref="T11:U11"/>
    <mergeCell ref="P7:Q8"/>
    <mergeCell ref="R7:S8"/>
    <mergeCell ref="T7:U7"/>
    <mergeCell ref="V7:X8"/>
    <mergeCell ref="Y7:Z8"/>
    <mergeCell ref="T8:U8"/>
    <mergeCell ref="A7:F8"/>
    <mergeCell ref="G7:I8"/>
    <mergeCell ref="J7:J8"/>
    <mergeCell ref="K7:K8"/>
    <mergeCell ref="L7:M8"/>
    <mergeCell ref="N7:O8"/>
    <mergeCell ref="A5:B5"/>
    <mergeCell ref="C5:F5"/>
    <mergeCell ref="G5:K5"/>
    <mergeCell ref="L5:S5"/>
    <mergeCell ref="T5:U6"/>
    <mergeCell ref="V5:Z6"/>
    <mergeCell ref="A6:B6"/>
    <mergeCell ref="C6:F6"/>
    <mergeCell ref="G6:K6"/>
    <mergeCell ref="L6:S6"/>
    <mergeCell ref="T2:Z2"/>
    <mergeCell ref="T3:U4"/>
    <mergeCell ref="V3:Z4"/>
    <mergeCell ref="A4:B4"/>
    <mergeCell ref="C4:F4"/>
    <mergeCell ref="G4:K4"/>
    <mergeCell ref="L4:S4"/>
    <mergeCell ref="A2:B3"/>
    <mergeCell ref="C2:C3"/>
    <mergeCell ref="D2:D3"/>
    <mergeCell ref="E2:E3"/>
    <mergeCell ref="F2:F3"/>
    <mergeCell ref="G2:S3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7"/>
  <sheetViews>
    <sheetView workbookViewId="0">
      <selection sqref="A1:XFD1048576"/>
    </sheetView>
  </sheetViews>
  <sheetFormatPr defaultColWidth="8.83203125" defaultRowHeight="17" x14ac:dyDescent="0.45"/>
  <cols>
    <col min="1" max="1" width="7.08203125" style="95" customWidth="1"/>
    <col min="2" max="2" width="28.1640625" style="95" customWidth="1"/>
    <col min="3" max="3" width="26.1640625" style="95" customWidth="1"/>
    <col min="4" max="5" width="8.08203125" style="95" customWidth="1"/>
    <col min="6" max="6" width="9.58203125" style="95" customWidth="1"/>
    <col min="7" max="7" width="22.1640625" style="95" customWidth="1"/>
    <col min="8" max="8" width="9.58203125" style="95" customWidth="1"/>
    <col min="9" max="9" width="5.9140625" style="95" customWidth="1"/>
    <col min="10" max="10" width="5.4140625" style="95" customWidth="1"/>
    <col min="11" max="11" width="10.1640625" style="95" customWidth="1"/>
    <col min="12" max="12" width="8.58203125" style="95" customWidth="1"/>
    <col min="13" max="14" width="9.4140625" style="95" customWidth="1"/>
    <col min="15" max="16384" width="8.83203125" style="95"/>
  </cols>
  <sheetData>
    <row r="1" spans="1:18" x14ac:dyDescent="0.45">
      <c r="A1" s="95" t="s">
        <v>275</v>
      </c>
      <c r="B1" s="95" t="s">
        <v>276</v>
      </c>
      <c r="J1" s="95" t="s">
        <v>441</v>
      </c>
    </row>
    <row r="2" spans="1:18" x14ac:dyDescent="0.45">
      <c r="B2" s="95" t="s">
        <v>277</v>
      </c>
      <c r="J2" s="95" t="s">
        <v>442</v>
      </c>
    </row>
    <row r="3" spans="1:18" x14ac:dyDescent="0.45">
      <c r="B3" s="98" t="s">
        <v>279</v>
      </c>
      <c r="J3" s="95" t="s">
        <v>443</v>
      </c>
    </row>
    <row r="4" spans="1:18" x14ac:dyDescent="0.45">
      <c r="B4" s="95" t="s">
        <v>281</v>
      </c>
      <c r="J4" s="95" t="s">
        <v>444</v>
      </c>
      <c r="K4" s="174"/>
      <c r="M4" s="157"/>
      <c r="N4" s="157" t="s">
        <v>379</v>
      </c>
    </row>
    <row r="5" spans="1:18" x14ac:dyDescent="0.45">
      <c r="B5" s="95" t="s">
        <v>283</v>
      </c>
      <c r="K5" s="174"/>
      <c r="M5" s="157" t="s">
        <v>377</v>
      </c>
      <c r="N5" s="157">
        <v>73.5</v>
      </c>
    </row>
    <row r="6" spans="1:18" x14ac:dyDescent="0.45">
      <c r="B6" s="95" t="s">
        <v>284</v>
      </c>
      <c r="K6" s="174"/>
      <c r="M6" s="157" t="s">
        <v>378</v>
      </c>
      <c r="N6" s="157">
        <v>81.400000000000006</v>
      </c>
    </row>
    <row r="7" spans="1:18" x14ac:dyDescent="0.45">
      <c r="A7" s="158" t="s">
        <v>285</v>
      </c>
      <c r="B7" s="158" t="s">
        <v>286</v>
      </c>
      <c r="C7" s="158" t="s">
        <v>333</v>
      </c>
      <c r="D7" s="157" t="s">
        <v>321</v>
      </c>
      <c r="E7" s="157" t="s">
        <v>327</v>
      </c>
      <c r="F7" s="157" t="s">
        <v>45</v>
      </c>
      <c r="G7" s="159" t="s">
        <v>326</v>
      </c>
      <c r="H7" s="159" t="s">
        <v>417</v>
      </c>
      <c r="I7" s="157" t="s">
        <v>416</v>
      </c>
      <c r="J7" s="157" t="s">
        <v>324</v>
      </c>
      <c r="K7" s="157" t="s">
        <v>382</v>
      </c>
      <c r="L7" s="157" t="s">
        <v>380</v>
      </c>
      <c r="M7" s="157" t="s">
        <v>376</v>
      </c>
      <c r="N7" s="157" t="s">
        <v>381</v>
      </c>
      <c r="O7" s="170" t="s">
        <v>419</v>
      </c>
      <c r="P7" s="157" t="s">
        <v>373</v>
      </c>
      <c r="Q7" s="157" t="s">
        <v>374</v>
      </c>
      <c r="R7" s="157" t="s">
        <v>375</v>
      </c>
    </row>
    <row r="8" spans="1:18" x14ac:dyDescent="0.45">
      <c r="A8" s="158">
        <v>1</v>
      </c>
      <c r="B8" s="157"/>
      <c r="C8" s="157"/>
      <c r="D8" s="160" t="s">
        <v>322</v>
      </c>
      <c r="E8" s="161" t="s">
        <v>323</v>
      </c>
      <c r="F8" s="161"/>
      <c r="G8" s="160"/>
      <c r="H8" s="160"/>
      <c r="I8" s="157"/>
      <c r="J8" s="157"/>
      <c r="K8" s="162">
        <f>L8*H8*I8*J8</f>
        <v>0</v>
      </c>
      <c r="L8" s="163">
        <f>M8*N8</f>
        <v>0</v>
      </c>
      <c r="M8" s="164"/>
      <c r="N8" s="157">
        <f t="shared" ref="N8:N39" si="0">N$5</f>
        <v>73.5</v>
      </c>
      <c r="O8" s="171"/>
      <c r="P8" s="157"/>
      <c r="Q8" s="157"/>
      <c r="R8" s="157"/>
    </row>
    <row r="9" spans="1:18" ht="17.399999999999999" x14ac:dyDescent="0.4">
      <c r="A9" s="158">
        <v>2</v>
      </c>
      <c r="B9" s="157"/>
      <c r="C9" s="157"/>
      <c r="D9" s="157"/>
      <c r="E9" s="157"/>
      <c r="F9" s="157"/>
      <c r="G9" s="160"/>
      <c r="H9" s="160"/>
      <c r="I9" s="157"/>
      <c r="J9" s="157"/>
      <c r="K9" s="162">
        <f t="shared" ref="K9:K36" si="1">L9*H9*I9*J9</f>
        <v>0</v>
      </c>
      <c r="L9" s="163">
        <f t="shared" ref="L9:L36" si="2">M9*N9</f>
        <v>0</v>
      </c>
      <c r="M9" s="157"/>
      <c r="N9" s="157">
        <f t="shared" si="0"/>
        <v>73.5</v>
      </c>
      <c r="O9" s="157"/>
    </row>
    <row r="10" spans="1:18" ht="17.399999999999999" x14ac:dyDescent="0.4">
      <c r="A10" s="158">
        <v>3</v>
      </c>
      <c r="B10" s="157"/>
      <c r="C10" s="157"/>
      <c r="D10" s="157"/>
      <c r="E10" s="157"/>
      <c r="F10" s="157"/>
      <c r="G10" s="160"/>
      <c r="H10" s="160"/>
      <c r="I10" s="157"/>
      <c r="J10" s="157"/>
      <c r="K10" s="162">
        <f t="shared" si="1"/>
        <v>0</v>
      </c>
      <c r="L10" s="163">
        <f t="shared" si="2"/>
        <v>0</v>
      </c>
      <c r="M10" s="157"/>
      <c r="N10" s="157">
        <f t="shared" si="0"/>
        <v>73.5</v>
      </c>
      <c r="O10" s="157"/>
    </row>
    <row r="11" spans="1:18" ht="17.399999999999999" x14ac:dyDescent="0.4">
      <c r="A11" s="158">
        <v>4</v>
      </c>
      <c r="B11" s="157"/>
      <c r="C11" s="157"/>
      <c r="D11" s="157"/>
      <c r="E11" s="157"/>
      <c r="F11" s="157"/>
      <c r="G11" s="160"/>
      <c r="H11" s="160"/>
      <c r="I11" s="157"/>
      <c r="J11" s="157"/>
      <c r="K11" s="162">
        <f t="shared" si="1"/>
        <v>0</v>
      </c>
      <c r="L11" s="163">
        <f t="shared" si="2"/>
        <v>0</v>
      </c>
      <c r="M11" s="157"/>
      <c r="N11" s="157">
        <f t="shared" si="0"/>
        <v>73.5</v>
      </c>
      <c r="O11" s="157"/>
    </row>
    <row r="12" spans="1:18" x14ac:dyDescent="0.45">
      <c r="A12" s="158">
        <v>5</v>
      </c>
      <c r="B12" s="157"/>
      <c r="C12" s="157"/>
      <c r="D12" s="157"/>
      <c r="E12" s="157" t="s">
        <v>325</v>
      </c>
      <c r="F12" s="157"/>
      <c r="G12" s="160"/>
      <c r="H12" s="160"/>
      <c r="I12" s="157"/>
      <c r="J12" s="157"/>
      <c r="K12" s="162">
        <f t="shared" si="1"/>
        <v>0</v>
      </c>
      <c r="L12" s="163">
        <f t="shared" si="2"/>
        <v>0</v>
      </c>
      <c r="M12" s="157"/>
      <c r="N12" s="157">
        <f t="shared" si="0"/>
        <v>73.5</v>
      </c>
      <c r="O12" s="157"/>
    </row>
    <row r="13" spans="1:18" ht="17.399999999999999" x14ac:dyDescent="0.4">
      <c r="A13" s="158">
        <v>6</v>
      </c>
      <c r="B13" s="157"/>
      <c r="C13" s="157"/>
      <c r="D13" s="157"/>
      <c r="E13" s="157"/>
      <c r="F13" s="157"/>
      <c r="G13" s="160"/>
      <c r="H13" s="160"/>
      <c r="I13" s="157"/>
      <c r="J13" s="157"/>
      <c r="K13" s="162">
        <f t="shared" si="1"/>
        <v>0</v>
      </c>
      <c r="L13" s="163">
        <f t="shared" si="2"/>
        <v>0</v>
      </c>
      <c r="M13" s="157"/>
      <c r="N13" s="157">
        <f t="shared" si="0"/>
        <v>73.5</v>
      </c>
      <c r="O13" s="157"/>
    </row>
    <row r="14" spans="1:18" x14ac:dyDescent="0.45">
      <c r="A14" s="158">
        <v>7</v>
      </c>
      <c r="B14" s="157"/>
      <c r="C14" s="157"/>
      <c r="D14" s="157" t="s">
        <v>328</v>
      </c>
      <c r="E14" s="161" t="s">
        <v>323</v>
      </c>
      <c r="F14" s="165"/>
      <c r="G14" s="160"/>
      <c r="H14" s="160"/>
      <c r="I14" s="157"/>
      <c r="J14" s="157"/>
      <c r="K14" s="162">
        <f t="shared" si="1"/>
        <v>0</v>
      </c>
      <c r="L14" s="163">
        <f t="shared" si="2"/>
        <v>0</v>
      </c>
      <c r="M14" s="157"/>
      <c r="N14" s="157">
        <f t="shared" si="0"/>
        <v>73.5</v>
      </c>
      <c r="O14" s="172"/>
    </row>
    <row r="15" spans="1:18" ht="17.399999999999999" x14ac:dyDescent="0.4">
      <c r="A15" s="158">
        <v>8</v>
      </c>
      <c r="B15" s="157"/>
      <c r="C15" s="157"/>
      <c r="D15" s="157"/>
      <c r="E15" s="157"/>
      <c r="F15" s="166"/>
      <c r="G15" s="160"/>
      <c r="H15" s="160"/>
      <c r="I15" s="157"/>
      <c r="J15" s="157"/>
      <c r="K15" s="162">
        <f t="shared" si="1"/>
        <v>0</v>
      </c>
      <c r="L15" s="163">
        <f t="shared" si="2"/>
        <v>0</v>
      </c>
      <c r="M15" s="157"/>
      <c r="N15" s="157">
        <f t="shared" si="0"/>
        <v>73.5</v>
      </c>
      <c r="O15" s="172"/>
    </row>
    <row r="16" spans="1:18" x14ac:dyDescent="0.45">
      <c r="A16" s="158">
        <v>9</v>
      </c>
      <c r="B16" s="157"/>
      <c r="C16" s="157"/>
      <c r="D16" s="157"/>
      <c r="E16" s="157" t="s">
        <v>325</v>
      </c>
      <c r="F16" s="157"/>
      <c r="G16" s="160"/>
      <c r="H16" s="160"/>
      <c r="I16" s="157"/>
      <c r="J16" s="157"/>
      <c r="K16" s="162">
        <f t="shared" si="1"/>
        <v>0</v>
      </c>
      <c r="L16" s="163">
        <f t="shared" si="2"/>
        <v>0</v>
      </c>
      <c r="M16" s="157"/>
      <c r="N16" s="157">
        <f t="shared" si="0"/>
        <v>73.5</v>
      </c>
      <c r="O16" s="157"/>
    </row>
    <row r="17" spans="1:15" ht="17.399999999999999" x14ac:dyDescent="0.4">
      <c r="A17" s="158">
        <v>10</v>
      </c>
      <c r="B17" s="157"/>
      <c r="C17" s="157"/>
      <c r="D17" s="157"/>
      <c r="E17" s="157"/>
      <c r="F17" s="157"/>
      <c r="G17" s="160"/>
      <c r="H17" s="160"/>
      <c r="I17" s="157"/>
      <c r="J17" s="157"/>
      <c r="K17" s="162">
        <f t="shared" si="1"/>
        <v>0</v>
      </c>
      <c r="L17" s="163">
        <f t="shared" si="2"/>
        <v>0</v>
      </c>
      <c r="M17" s="157"/>
      <c r="N17" s="157">
        <f t="shared" si="0"/>
        <v>73.5</v>
      </c>
      <c r="O17" s="157"/>
    </row>
    <row r="18" spans="1:15" ht="17.399999999999999" x14ac:dyDescent="0.4">
      <c r="A18" s="158">
        <v>11</v>
      </c>
      <c r="B18" s="157"/>
      <c r="C18" s="157"/>
      <c r="D18" s="157"/>
      <c r="E18" s="157"/>
      <c r="F18" s="157"/>
      <c r="G18" s="157"/>
      <c r="H18" s="157"/>
      <c r="I18" s="157"/>
      <c r="J18" s="157"/>
      <c r="K18" s="162">
        <f t="shared" si="1"/>
        <v>0</v>
      </c>
      <c r="L18" s="163">
        <f t="shared" si="2"/>
        <v>0</v>
      </c>
      <c r="M18" s="157"/>
      <c r="N18" s="157">
        <f t="shared" si="0"/>
        <v>73.5</v>
      </c>
      <c r="O18" s="157"/>
    </row>
    <row r="19" spans="1:15" x14ac:dyDescent="0.45">
      <c r="A19" s="158">
        <v>12</v>
      </c>
      <c r="B19" s="157"/>
      <c r="C19" s="157"/>
      <c r="D19" s="157" t="s">
        <v>330</v>
      </c>
      <c r="E19" s="161" t="s">
        <v>323</v>
      </c>
      <c r="F19" s="167"/>
      <c r="G19" s="160"/>
      <c r="H19" s="160"/>
      <c r="I19" s="157"/>
      <c r="J19" s="157"/>
      <c r="K19" s="162">
        <f t="shared" si="1"/>
        <v>0</v>
      </c>
      <c r="L19" s="163">
        <f t="shared" si="2"/>
        <v>0</v>
      </c>
      <c r="M19" s="157"/>
      <c r="N19" s="157">
        <f t="shared" si="0"/>
        <v>73.5</v>
      </c>
      <c r="O19" s="157"/>
    </row>
    <row r="20" spans="1:15" ht="17.399999999999999" x14ac:dyDescent="0.4">
      <c r="A20" s="158">
        <v>13</v>
      </c>
      <c r="B20" s="157"/>
      <c r="C20" s="157"/>
      <c r="D20" s="157"/>
      <c r="E20" s="157"/>
      <c r="F20" s="167"/>
      <c r="G20" s="160"/>
      <c r="H20" s="160"/>
      <c r="I20" s="157"/>
      <c r="J20" s="157"/>
      <c r="K20" s="162">
        <f t="shared" si="1"/>
        <v>0</v>
      </c>
      <c r="L20" s="163">
        <f t="shared" si="2"/>
        <v>0</v>
      </c>
      <c r="M20" s="157"/>
      <c r="N20" s="157">
        <f t="shared" si="0"/>
        <v>73.5</v>
      </c>
      <c r="O20" s="157"/>
    </row>
    <row r="21" spans="1:15" ht="17.399999999999999" x14ac:dyDescent="0.4">
      <c r="A21" s="158">
        <v>14</v>
      </c>
      <c r="B21" s="157"/>
      <c r="C21" s="157"/>
      <c r="D21" s="157"/>
      <c r="E21" s="157"/>
      <c r="F21" s="167"/>
      <c r="G21" s="160"/>
      <c r="H21" s="160"/>
      <c r="I21" s="157"/>
      <c r="J21" s="157"/>
      <c r="K21" s="162">
        <f t="shared" si="1"/>
        <v>0</v>
      </c>
      <c r="L21" s="163">
        <f t="shared" si="2"/>
        <v>0</v>
      </c>
      <c r="M21" s="157"/>
      <c r="N21" s="157">
        <f t="shared" si="0"/>
        <v>73.5</v>
      </c>
      <c r="O21" s="157"/>
    </row>
    <row r="22" spans="1:15" ht="17.399999999999999" x14ac:dyDescent="0.4">
      <c r="A22" s="158">
        <v>15</v>
      </c>
      <c r="B22" s="157"/>
      <c r="C22" s="157"/>
      <c r="D22" s="157"/>
      <c r="E22" s="157"/>
      <c r="F22" s="167"/>
      <c r="G22" s="160"/>
      <c r="H22" s="160"/>
      <c r="I22" s="157"/>
      <c r="J22" s="157"/>
      <c r="K22" s="162">
        <f t="shared" si="1"/>
        <v>0</v>
      </c>
      <c r="L22" s="163">
        <f t="shared" si="2"/>
        <v>0</v>
      </c>
      <c r="M22" s="157"/>
      <c r="N22" s="157">
        <f t="shared" si="0"/>
        <v>73.5</v>
      </c>
      <c r="O22" s="157"/>
    </row>
    <row r="23" spans="1:15" x14ac:dyDescent="0.45">
      <c r="A23" s="158">
        <v>16</v>
      </c>
      <c r="B23" s="157"/>
      <c r="C23" s="157"/>
      <c r="D23" s="157"/>
      <c r="E23" s="157" t="s">
        <v>325</v>
      </c>
      <c r="F23" s="157"/>
      <c r="G23" s="168"/>
      <c r="H23" s="168"/>
      <c r="I23" s="157"/>
      <c r="J23" s="157"/>
      <c r="K23" s="162">
        <f t="shared" si="1"/>
        <v>0</v>
      </c>
      <c r="L23" s="163">
        <f t="shared" si="2"/>
        <v>0</v>
      </c>
      <c r="M23" s="157"/>
      <c r="N23" s="157">
        <f t="shared" si="0"/>
        <v>73.5</v>
      </c>
      <c r="O23" s="172"/>
    </row>
    <row r="24" spans="1:15" x14ac:dyDescent="0.45">
      <c r="A24" s="158">
        <v>17</v>
      </c>
      <c r="B24" s="157"/>
      <c r="C24" s="157"/>
      <c r="D24" s="157"/>
      <c r="E24" s="157"/>
      <c r="F24" s="157"/>
      <c r="G24" s="168"/>
      <c r="H24" s="168"/>
      <c r="I24" s="157"/>
      <c r="J24" s="157"/>
      <c r="K24" s="162">
        <f t="shared" si="1"/>
        <v>0</v>
      </c>
      <c r="L24" s="163">
        <f t="shared" si="2"/>
        <v>0</v>
      </c>
      <c r="M24" s="157"/>
      <c r="N24" s="157">
        <f t="shared" si="0"/>
        <v>73.5</v>
      </c>
      <c r="O24" s="172"/>
    </row>
    <row r="25" spans="1:15" x14ac:dyDescent="0.45">
      <c r="A25" s="158">
        <v>18</v>
      </c>
      <c r="B25" s="157"/>
      <c r="C25" s="157"/>
      <c r="D25" s="157"/>
      <c r="E25" s="157"/>
      <c r="F25" s="157"/>
      <c r="G25" s="168"/>
      <c r="H25" s="168"/>
      <c r="I25" s="157"/>
      <c r="J25" s="157"/>
      <c r="K25" s="162">
        <f t="shared" si="1"/>
        <v>0</v>
      </c>
      <c r="L25" s="163">
        <f t="shared" si="2"/>
        <v>0</v>
      </c>
      <c r="M25" s="157"/>
      <c r="N25" s="157">
        <f t="shared" si="0"/>
        <v>73.5</v>
      </c>
      <c r="O25" s="172"/>
    </row>
    <row r="26" spans="1:15" x14ac:dyDescent="0.45">
      <c r="A26" s="158">
        <v>19</v>
      </c>
      <c r="B26" s="157"/>
      <c r="C26" s="157"/>
      <c r="D26" s="157"/>
      <c r="E26" s="157"/>
      <c r="F26" s="157"/>
      <c r="G26" s="160"/>
      <c r="H26" s="160"/>
      <c r="I26" s="157"/>
      <c r="J26" s="157"/>
      <c r="K26" s="162">
        <f t="shared" si="1"/>
        <v>0</v>
      </c>
      <c r="L26" s="163">
        <f t="shared" si="2"/>
        <v>0</v>
      </c>
      <c r="M26" s="157"/>
      <c r="N26" s="157">
        <f t="shared" si="0"/>
        <v>73.5</v>
      </c>
      <c r="O26" s="157"/>
    </row>
    <row r="27" spans="1:15" x14ac:dyDescent="0.45">
      <c r="A27" s="158">
        <v>20</v>
      </c>
      <c r="B27" s="157"/>
      <c r="C27" s="157"/>
      <c r="D27" s="157" t="s">
        <v>331</v>
      </c>
      <c r="E27" s="161" t="s">
        <v>323</v>
      </c>
      <c r="F27" s="161"/>
      <c r="G27" s="160"/>
      <c r="H27" s="160"/>
      <c r="I27" s="157"/>
      <c r="J27" s="157"/>
      <c r="K27" s="162">
        <f t="shared" si="1"/>
        <v>0</v>
      </c>
      <c r="L27" s="163">
        <f t="shared" si="2"/>
        <v>0</v>
      </c>
      <c r="M27" s="157"/>
      <c r="N27" s="157">
        <f t="shared" si="0"/>
        <v>73.5</v>
      </c>
      <c r="O27" s="157"/>
    </row>
    <row r="28" spans="1:15" x14ac:dyDescent="0.45">
      <c r="A28" s="158">
        <v>21</v>
      </c>
      <c r="B28" s="157"/>
      <c r="C28" s="157"/>
      <c r="D28" s="157"/>
      <c r="E28" s="157" t="s">
        <v>325</v>
      </c>
      <c r="F28" s="157"/>
      <c r="G28" s="168"/>
      <c r="H28" s="169"/>
      <c r="I28" s="157"/>
      <c r="J28" s="157"/>
      <c r="K28" s="162">
        <f t="shared" si="1"/>
        <v>0</v>
      </c>
      <c r="L28" s="163">
        <f t="shared" si="2"/>
        <v>0</v>
      </c>
      <c r="M28" s="157"/>
      <c r="N28" s="157">
        <f t="shared" si="0"/>
        <v>73.5</v>
      </c>
      <c r="O28" s="172"/>
    </row>
    <row r="29" spans="1:15" x14ac:dyDescent="0.45">
      <c r="A29" s="158">
        <v>22</v>
      </c>
      <c r="B29" s="157"/>
      <c r="C29" s="157"/>
      <c r="D29" s="157"/>
      <c r="E29" s="157"/>
      <c r="F29" s="161"/>
      <c r="G29" s="168"/>
      <c r="H29" s="169"/>
      <c r="I29" s="157"/>
      <c r="J29" s="157"/>
      <c r="K29" s="162">
        <f t="shared" si="1"/>
        <v>0</v>
      </c>
      <c r="L29" s="163">
        <f t="shared" si="2"/>
        <v>0</v>
      </c>
      <c r="M29" s="157"/>
      <c r="N29" s="157">
        <f t="shared" si="0"/>
        <v>73.5</v>
      </c>
      <c r="O29" s="172"/>
    </row>
    <row r="30" spans="1:15" x14ac:dyDescent="0.45">
      <c r="A30" s="158">
        <v>23</v>
      </c>
      <c r="B30" s="157"/>
      <c r="C30" s="157"/>
      <c r="D30" s="157"/>
      <c r="E30" s="157"/>
      <c r="F30" s="157"/>
      <c r="G30" s="160"/>
      <c r="H30" s="160"/>
      <c r="I30" s="157"/>
      <c r="J30" s="157"/>
      <c r="K30" s="162">
        <f t="shared" si="1"/>
        <v>0</v>
      </c>
      <c r="L30" s="163">
        <f t="shared" si="2"/>
        <v>0</v>
      </c>
      <c r="M30" s="157"/>
      <c r="N30" s="157">
        <f t="shared" si="0"/>
        <v>73.5</v>
      </c>
      <c r="O30" s="157"/>
    </row>
    <row r="31" spans="1:15" x14ac:dyDescent="0.45">
      <c r="A31" s="158">
        <v>24</v>
      </c>
      <c r="B31" s="157"/>
      <c r="C31" s="157"/>
      <c r="D31" s="157" t="s">
        <v>332</v>
      </c>
      <c r="E31" s="161" t="s">
        <v>323</v>
      </c>
      <c r="F31" s="157"/>
      <c r="G31" s="160"/>
      <c r="H31" s="160"/>
      <c r="I31" s="157"/>
      <c r="J31" s="157"/>
      <c r="K31" s="162">
        <f t="shared" si="1"/>
        <v>0</v>
      </c>
      <c r="L31" s="163">
        <f t="shared" si="2"/>
        <v>0</v>
      </c>
      <c r="M31" s="157"/>
      <c r="N31" s="157">
        <f t="shared" si="0"/>
        <v>73.5</v>
      </c>
      <c r="O31" s="157"/>
    </row>
    <row r="32" spans="1:15" x14ac:dyDescent="0.45">
      <c r="A32" s="158">
        <v>25</v>
      </c>
      <c r="B32" s="157"/>
      <c r="C32" s="157"/>
      <c r="D32" s="157"/>
      <c r="E32" s="157" t="s">
        <v>325</v>
      </c>
      <c r="F32" s="157"/>
      <c r="G32" s="168"/>
      <c r="H32" s="169"/>
      <c r="I32" s="157"/>
      <c r="J32" s="157"/>
      <c r="K32" s="162">
        <f t="shared" si="1"/>
        <v>0</v>
      </c>
      <c r="L32" s="163">
        <f t="shared" si="2"/>
        <v>0</v>
      </c>
      <c r="M32" s="157"/>
      <c r="N32" s="157">
        <f t="shared" si="0"/>
        <v>73.5</v>
      </c>
      <c r="O32" s="172"/>
    </row>
    <row r="33" spans="1:15" x14ac:dyDescent="0.45">
      <c r="A33" s="158">
        <v>26</v>
      </c>
      <c r="B33" s="157"/>
      <c r="C33" s="157"/>
      <c r="D33" s="157"/>
      <c r="E33" s="157"/>
      <c r="F33" s="157"/>
      <c r="G33" s="168"/>
      <c r="H33" s="168"/>
      <c r="I33" s="157"/>
      <c r="J33" s="157"/>
      <c r="K33" s="162">
        <f t="shared" si="1"/>
        <v>0</v>
      </c>
      <c r="L33" s="163">
        <f t="shared" si="2"/>
        <v>0</v>
      </c>
      <c r="M33" s="157"/>
      <c r="N33" s="157">
        <f t="shared" si="0"/>
        <v>73.5</v>
      </c>
      <c r="O33" s="172"/>
    </row>
    <row r="34" spans="1:15" x14ac:dyDescent="0.45">
      <c r="A34" s="158">
        <v>27</v>
      </c>
      <c r="B34" s="157"/>
      <c r="C34" s="157"/>
      <c r="D34" s="157"/>
      <c r="E34" s="157"/>
      <c r="F34" s="157"/>
      <c r="G34" s="157"/>
      <c r="H34" s="157"/>
      <c r="I34" s="157"/>
      <c r="J34" s="157"/>
      <c r="K34" s="162">
        <f t="shared" si="1"/>
        <v>0</v>
      </c>
      <c r="L34" s="163">
        <f t="shared" si="2"/>
        <v>0</v>
      </c>
      <c r="M34" s="157"/>
      <c r="N34" s="157">
        <f t="shared" si="0"/>
        <v>73.5</v>
      </c>
      <c r="O34" s="157"/>
    </row>
    <row r="35" spans="1:15" x14ac:dyDescent="0.45">
      <c r="A35" s="158">
        <v>28</v>
      </c>
      <c r="B35" s="157"/>
      <c r="C35" s="157"/>
      <c r="D35" s="157"/>
      <c r="E35" s="157"/>
      <c r="F35" s="157"/>
      <c r="G35" s="168"/>
      <c r="H35" s="168"/>
      <c r="I35" s="157"/>
      <c r="J35" s="157"/>
      <c r="K35" s="162">
        <f t="shared" si="1"/>
        <v>0</v>
      </c>
      <c r="L35" s="163">
        <f t="shared" si="2"/>
        <v>0</v>
      </c>
      <c r="M35" s="163"/>
      <c r="N35" s="157">
        <f t="shared" si="0"/>
        <v>73.5</v>
      </c>
      <c r="O35" s="172"/>
    </row>
    <row r="36" spans="1:15" x14ac:dyDescent="0.45">
      <c r="A36" s="158">
        <v>29</v>
      </c>
      <c r="B36" s="157"/>
      <c r="C36" s="157"/>
      <c r="D36" s="157"/>
      <c r="E36" s="157"/>
      <c r="F36" s="157"/>
      <c r="G36" s="157"/>
      <c r="H36" s="157"/>
      <c r="I36" s="157"/>
      <c r="J36" s="157"/>
      <c r="K36" s="162">
        <f t="shared" si="1"/>
        <v>0</v>
      </c>
      <c r="L36" s="163">
        <f t="shared" si="2"/>
        <v>0</v>
      </c>
      <c r="M36" s="157"/>
      <c r="N36" s="157">
        <f t="shared" si="0"/>
        <v>73.5</v>
      </c>
      <c r="O36" s="157"/>
    </row>
    <row r="37" spans="1:15" x14ac:dyDescent="0.45">
      <c r="A37" s="158">
        <v>30</v>
      </c>
      <c r="B37" s="157"/>
      <c r="C37" s="157"/>
      <c r="D37" s="157"/>
      <c r="E37" s="157"/>
      <c r="F37" s="157"/>
      <c r="G37" s="168"/>
      <c r="H37" s="168"/>
      <c r="I37" s="157"/>
      <c r="J37" s="157"/>
      <c r="K37" s="162">
        <f t="shared" ref="K37:K57" si="3">L37*H37*I37*J37</f>
        <v>0</v>
      </c>
      <c r="L37" s="163">
        <f t="shared" ref="L37:L57" si="4">M37*N37</f>
        <v>0</v>
      </c>
      <c r="M37" s="157"/>
      <c r="N37" s="157">
        <f t="shared" si="0"/>
        <v>73.5</v>
      </c>
      <c r="O37" s="172"/>
    </row>
    <row r="38" spans="1:15" x14ac:dyDescent="0.45">
      <c r="A38" s="158">
        <v>31</v>
      </c>
      <c r="B38" s="157"/>
      <c r="C38" s="157"/>
      <c r="D38" s="157"/>
      <c r="E38" s="157"/>
      <c r="F38" s="157"/>
      <c r="G38" s="168"/>
      <c r="H38" s="168"/>
      <c r="I38" s="157"/>
      <c r="J38" s="157"/>
      <c r="K38" s="162">
        <f t="shared" si="3"/>
        <v>0</v>
      </c>
      <c r="L38" s="163">
        <f t="shared" si="4"/>
        <v>0</v>
      </c>
      <c r="M38" s="157"/>
      <c r="N38" s="157">
        <f t="shared" si="0"/>
        <v>73.5</v>
      </c>
      <c r="O38" s="157"/>
    </row>
    <row r="39" spans="1:15" x14ac:dyDescent="0.45">
      <c r="A39" s="158">
        <v>32</v>
      </c>
      <c r="B39" s="157"/>
      <c r="C39" s="157"/>
      <c r="D39" s="157"/>
      <c r="E39" s="157"/>
      <c r="F39" s="157"/>
      <c r="G39" s="168"/>
      <c r="H39" s="168"/>
      <c r="I39" s="157"/>
      <c r="J39" s="157"/>
      <c r="K39" s="162">
        <f t="shared" si="3"/>
        <v>0</v>
      </c>
      <c r="L39" s="163">
        <f t="shared" si="4"/>
        <v>0</v>
      </c>
      <c r="M39" s="157"/>
      <c r="N39" s="157">
        <f t="shared" si="0"/>
        <v>73.5</v>
      </c>
      <c r="O39" s="157"/>
    </row>
    <row r="40" spans="1:15" x14ac:dyDescent="0.45">
      <c r="A40" s="158">
        <v>33</v>
      </c>
      <c r="B40" s="157"/>
      <c r="C40" s="157"/>
      <c r="D40" s="157"/>
      <c r="E40" s="157"/>
      <c r="F40" s="157"/>
      <c r="G40" s="168"/>
      <c r="H40" s="168"/>
      <c r="I40" s="157"/>
      <c r="J40" s="157"/>
      <c r="K40" s="162">
        <f t="shared" si="3"/>
        <v>0</v>
      </c>
      <c r="L40" s="163">
        <f t="shared" si="4"/>
        <v>0</v>
      </c>
      <c r="M40" s="157"/>
      <c r="N40" s="157">
        <f t="shared" ref="N40:N57" si="5">N$5</f>
        <v>73.5</v>
      </c>
      <c r="O40" s="157"/>
    </row>
    <row r="41" spans="1:15" x14ac:dyDescent="0.45">
      <c r="A41" s="158">
        <v>34</v>
      </c>
      <c r="B41" s="157"/>
      <c r="C41" s="157"/>
      <c r="D41" s="157"/>
      <c r="E41" s="157"/>
      <c r="F41" s="157"/>
      <c r="G41" s="168"/>
      <c r="H41" s="168"/>
      <c r="I41" s="157"/>
      <c r="J41" s="157"/>
      <c r="K41" s="162">
        <f t="shared" si="3"/>
        <v>0</v>
      </c>
      <c r="L41" s="163">
        <f t="shared" si="4"/>
        <v>0</v>
      </c>
      <c r="M41" s="157"/>
      <c r="N41" s="157">
        <f t="shared" si="5"/>
        <v>73.5</v>
      </c>
      <c r="O41" s="157"/>
    </row>
    <row r="42" spans="1:15" x14ac:dyDescent="0.45">
      <c r="A42" s="158">
        <v>35</v>
      </c>
      <c r="B42" s="157"/>
      <c r="C42" s="157"/>
      <c r="D42" s="157"/>
      <c r="E42" s="157"/>
      <c r="F42" s="157"/>
      <c r="G42" s="168"/>
      <c r="H42" s="168"/>
      <c r="I42" s="157"/>
      <c r="J42" s="157"/>
      <c r="K42" s="162">
        <f t="shared" si="3"/>
        <v>0</v>
      </c>
      <c r="L42" s="163">
        <f t="shared" si="4"/>
        <v>0</v>
      </c>
      <c r="M42" s="157"/>
      <c r="N42" s="157">
        <f t="shared" si="5"/>
        <v>73.5</v>
      </c>
      <c r="O42" s="157"/>
    </row>
    <row r="43" spans="1:15" x14ac:dyDescent="0.45">
      <c r="A43" s="158">
        <v>36</v>
      </c>
      <c r="B43" s="157"/>
      <c r="C43" s="157"/>
      <c r="D43" s="157"/>
      <c r="E43" s="157"/>
      <c r="F43" s="157"/>
      <c r="G43" s="160"/>
      <c r="H43" s="160"/>
      <c r="I43" s="157"/>
      <c r="J43" s="157"/>
      <c r="K43" s="162">
        <f t="shared" si="3"/>
        <v>0</v>
      </c>
      <c r="L43" s="163">
        <f t="shared" si="4"/>
        <v>0</v>
      </c>
      <c r="M43" s="157"/>
      <c r="N43" s="157">
        <f t="shared" si="5"/>
        <v>73.5</v>
      </c>
      <c r="O43" s="157"/>
    </row>
    <row r="44" spans="1:15" x14ac:dyDescent="0.45">
      <c r="A44" s="158">
        <v>37</v>
      </c>
      <c r="B44" s="157"/>
      <c r="C44" s="157"/>
      <c r="D44" s="157"/>
      <c r="E44" s="157"/>
      <c r="F44" s="157"/>
      <c r="G44" s="160"/>
      <c r="H44" s="160"/>
      <c r="I44" s="157"/>
      <c r="J44" s="157"/>
      <c r="K44" s="162">
        <f t="shared" si="3"/>
        <v>0</v>
      </c>
      <c r="L44" s="163">
        <f t="shared" si="4"/>
        <v>0</v>
      </c>
      <c r="M44" s="157"/>
      <c r="N44" s="157">
        <f t="shared" si="5"/>
        <v>73.5</v>
      </c>
      <c r="O44" s="157"/>
    </row>
    <row r="45" spans="1:15" x14ac:dyDescent="0.45">
      <c r="A45" s="158">
        <v>38</v>
      </c>
      <c r="B45" s="157"/>
      <c r="C45" s="157"/>
      <c r="D45" s="157"/>
      <c r="E45" s="157"/>
      <c r="F45" s="157"/>
      <c r="G45" s="160"/>
      <c r="H45" s="160"/>
      <c r="I45" s="157"/>
      <c r="J45" s="157"/>
      <c r="K45" s="162">
        <f t="shared" si="3"/>
        <v>0</v>
      </c>
      <c r="L45" s="163">
        <f t="shared" si="4"/>
        <v>0</v>
      </c>
      <c r="M45" s="157"/>
      <c r="N45" s="157">
        <f t="shared" si="5"/>
        <v>73.5</v>
      </c>
      <c r="O45" s="157"/>
    </row>
    <row r="46" spans="1:15" x14ac:dyDescent="0.45">
      <c r="A46" s="158">
        <v>39</v>
      </c>
      <c r="B46" s="157"/>
      <c r="C46" s="157"/>
      <c r="D46" s="157"/>
      <c r="E46" s="157"/>
      <c r="F46" s="157"/>
      <c r="G46" s="160"/>
      <c r="H46" s="160"/>
      <c r="I46" s="157"/>
      <c r="J46" s="157"/>
      <c r="K46" s="162">
        <f t="shared" si="3"/>
        <v>0</v>
      </c>
      <c r="L46" s="163">
        <f t="shared" si="4"/>
        <v>0</v>
      </c>
      <c r="M46" s="157"/>
      <c r="N46" s="157">
        <f t="shared" si="5"/>
        <v>73.5</v>
      </c>
      <c r="O46" s="157"/>
    </row>
    <row r="47" spans="1:15" x14ac:dyDescent="0.45">
      <c r="A47" s="158">
        <v>40</v>
      </c>
      <c r="B47" s="157"/>
      <c r="C47" s="157"/>
      <c r="D47" s="157"/>
      <c r="E47" s="157"/>
      <c r="F47" s="157"/>
      <c r="G47" s="160"/>
      <c r="H47" s="160"/>
      <c r="I47" s="157"/>
      <c r="J47" s="157"/>
      <c r="K47" s="162">
        <f t="shared" si="3"/>
        <v>0</v>
      </c>
      <c r="L47" s="163">
        <f t="shared" si="4"/>
        <v>0</v>
      </c>
      <c r="M47" s="157"/>
      <c r="N47" s="157">
        <f t="shared" si="5"/>
        <v>73.5</v>
      </c>
      <c r="O47" s="157"/>
    </row>
    <row r="48" spans="1:15" x14ac:dyDescent="0.45">
      <c r="A48" s="158">
        <v>41</v>
      </c>
      <c r="B48" s="157"/>
      <c r="C48" s="157"/>
      <c r="D48" s="157"/>
      <c r="E48" s="157"/>
      <c r="F48" s="157"/>
      <c r="G48" s="160"/>
      <c r="H48" s="160"/>
      <c r="I48" s="157"/>
      <c r="J48" s="157"/>
      <c r="K48" s="162">
        <f t="shared" si="3"/>
        <v>0</v>
      </c>
      <c r="L48" s="163">
        <f t="shared" si="4"/>
        <v>0</v>
      </c>
      <c r="M48" s="157"/>
      <c r="N48" s="157">
        <f t="shared" si="5"/>
        <v>73.5</v>
      </c>
      <c r="O48" s="157"/>
    </row>
    <row r="49" spans="1:15" x14ac:dyDescent="0.45">
      <c r="A49" s="158">
        <v>42</v>
      </c>
      <c r="B49" s="157"/>
      <c r="C49" s="157"/>
      <c r="D49" s="157"/>
      <c r="E49" s="157"/>
      <c r="F49" s="157"/>
      <c r="G49" s="160"/>
      <c r="H49" s="160"/>
      <c r="I49" s="157"/>
      <c r="J49" s="157"/>
      <c r="K49" s="162">
        <f t="shared" si="3"/>
        <v>0</v>
      </c>
      <c r="L49" s="163">
        <f t="shared" si="4"/>
        <v>0</v>
      </c>
      <c r="M49" s="157"/>
      <c r="N49" s="157">
        <f t="shared" si="5"/>
        <v>73.5</v>
      </c>
      <c r="O49" s="157"/>
    </row>
    <row r="50" spans="1:15" x14ac:dyDescent="0.45">
      <c r="A50" s="158">
        <v>43</v>
      </c>
      <c r="B50" s="157"/>
      <c r="C50" s="157"/>
      <c r="D50" s="157"/>
      <c r="E50" s="157"/>
      <c r="F50" s="157"/>
      <c r="G50" s="160"/>
      <c r="H50" s="160"/>
      <c r="I50" s="157"/>
      <c r="J50" s="157"/>
      <c r="K50" s="162">
        <f t="shared" si="3"/>
        <v>0</v>
      </c>
      <c r="L50" s="163">
        <f t="shared" si="4"/>
        <v>0</v>
      </c>
      <c r="M50" s="157"/>
      <c r="N50" s="157">
        <f t="shared" si="5"/>
        <v>73.5</v>
      </c>
      <c r="O50" s="157"/>
    </row>
    <row r="51" spans="1:15" x14ac:dyDescent="0.45">
      <c r="A51" s="158">
        <v>44</v>
      </c>
      <c r="B51" s="157"/>
      <c r="C51" s="157"/>
      <c r="D51" s="157"/>
      <c r="E51" s="157"/>
      <c r="F51" s="157"/>
      <c r="G51" s="160"/>
      <c r="H51" s="160"/>
      <c r="I51" s="157"/>
      <c r="J51" s="157"/>
      <c r="K51" s="162">
        <f t="shared" si="3"/>
        <v>0</v>
      </c>
      <c r="L51" s="163">
        <f t="shared" si="4"/>
        <v>0</v>
      </c>
      <c r="M51" s="157"/>
      <c r="N51" s="157">
        <f t="shared" si="5"/>
        <v>73.5</v>
      </c>
      <c r="O51" s="157"/>
    </row>
    <row r="52" spans="1:15" x14ac:dyDescent="0.45">
      <c r="A52" s="158">
        <v>45</v>
      </c>
      <c r="B52" s="157"/>
      <c r="C52" s="157"/>
      <c r="D52" s="157"/>
      <c r="E52" s="157"/>
      <c r="F52" s="157"/>
      <c r="G52" s="160"/>
      <c r="H52" s="160"/>
      <c r="I52" s="157"/>
      <c r="J52" s="157"/>
      <c r="K52" s="162">
        <f t="shared" si="3"/>
        <v>0</v>
      </c>
      <c r="L52" s="163">
        <f t="shared" si="4"/>
        <v>0</v>
      </c>
      <c r="M52" s="157"/>
      <c r="N52" s="157">
        <f t="shared" si="5"/>
        <v>73.5</v>
      </c>
      <c r="O52" s="157"/>
    </row>
    <row r="53" spans="1:15" x14ac:dyDescent="0.45">
      <c r="A53" s="158">
        <v>46</v>
      </c>
      <c r="B53" s="157"/>
      <c r="C53" s="157"/>
      <c r="D53" s="157"/>
      <c r="E53" s="157"/>
      <c r="F53" s="157"/>
      <c r="G53" s="160"/>
      <c r="H53" s="160"/>
      <c r="I53" s="157"/>
      <c r="J53" s="157"/>
      <c r="K53" s="162">
        <f t="shared" si="3"/>
        <v>0</v>
      </c>
      <c r="L53" s="163">
        <f t="shared" si="4"/>
        <v>0</v>
      </c>
      <c r="M53" s="157"/>
      <c r="N53" s="157">
        <f t="shared" si="5"/>
        <v>73.5</v>
      </c>
      <c r="O53" s="157"/>
    </row>
    <row r="54" spans="1:15" x14ac:dyDescent="0.45">
      <c r="A54" s="158">
        <v>47</v>
      </c>
      <c r="B54" s="157"/>
      <c r="C54" s="157"/>
      <c r="D54" s="157"/>
      <c r="E54" s="157"/>
      <c r="F54" s="157"/>
      <c r="G54" s="160"/>
      <c r="H54" s="160"/>
      <c r="I54" s="157"/>
      <c r="J54" s="157"/>
      <c r="K54" s="162">
        <f t="shared" si="3"/>
        <v>0</v>
      </c>
      <c r="L54" s="163">
        <f t="shared" si="4"/>
        <v>0</v>
      </c>
      <c r="M54" s="157"/>
      <c r="N54" s="157">
        <f t="shared" si="5"/>
        <v>73.5</v>
      </c>
      <c r="O54" s="157"/>
    </row>
    <row r="55" spans="1:15" x14ac:dyDescent="0.45">
      <c r="A55" s="158">
        <v>48</v>
      </c>
      <c r="B55" s="157"/>
      <c r="C55" s="157"/>
      <c r="D55" s="157"/>
      <c r="E55" s="157"/>
      <c r="F55" s="157"/>
      <c r="G55" s="157"/>
      <c r="H55" s="157"/>
      <c r="I55" s="157"/>
      <c r="J55" s="157"/>
      <c r="K55" s="162">
        <f t="shared" si="3"/>
        <v>0</v>
      </c>
      <c r="L55" s="163">
        <f t="shared" si="4"/>
        <v>0</v>
      </c>
      <c r="M55" s="157"/>
      <c r="N55" s="157">
        <f t="shared" si="5"/>
        <v>73.5</v>
      </c>
      <c r="O55" s="157"/>
    </row>
    <row r="56" spans="1:15" x14ac:dyDescent="0.45">
      <c r="A56" s="158">
        <v>49</v>
      </c>
      <c r="B56" s="157"/>
      <c r="C56" s="157"/>
      <c r="D56" s="157"/>
      <c r="E56" s="157"/>
      <c r="F56" s="157"/>
      <c r="G56" s="157"/>
      <c r="H56" s="157"/>
      <c r="I56" s="157"/>
      <c r="J56" s="157"/>
      <c r="K56" s="162">
        <f t="shared" si="3"/>
        <v>0</v>
      </c>
      <c r="L56" s="163">
        <f t="shared" si="4"/>
        <v>0</v>
      </c>
      <c r="M56" s="157"/>
      <c r="N56" s="157">
        <f t="shared" si="5"/>
        <v>73.5</v>
      </c>
      <c r="O56" s="157"/>
    </row>
    <row r="57" spans="1:15" x14ac:dyDescent="0.45">
      <c r="A57" s="158">
        <v>50</v>
      </c>
      <c r="B57" s="157"/>
      <c r="C57" s="157"/>
      <c r="D57" s="157"/>
      <c r="E57" s="157"/>
      <c r="F57" s="157"/>
      <c r="G57" s="157"/>
      <c r="H57" s="157"/>
      <c r="I57" s="157"/>
      <c r="J57" s="157"/>
      <c r="K57" s="162">
        <f t="shared" si="3"/>
        <v>0</v>
      </c>
      <c r="L57" s="163">
        <f t="shared" si="4"/>
        <v>0</v>
      </c>
      <c r="M57" s="157"/>
      <c r="N57" s="157">
        <f t="shared" si="5"/>
        <v>73.5</v>
      </c>
      <c r="O57" s="157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9"/>
  <sheetViews>
    <sheetView topLeftCell="B31" workbookViewId="0">
      <selection activeCell="L49" sqref="L49:P49"/>
    </sheetView>
  </sheetViews>
  <sheetFormatPr defaultColWidth="7.4140625" defaultRowHeight="16" x14ac:dyDescent="0.45"/>
  <cols>
    <col min="1" max="1" width="7.4140625" style="98" customWidth="1"/>
    <col min="2" max="2" width="11.9140625" style="98" customWidth="1"/>
    <col min="3" max="3" width="7.1640625" style="98" customWidth="1"/>
    <col min="4" max="4" width="5.08203125" style="98" customWidth="1"/>
    <col min="5" max="5" width="9.1640625" style="98" customWidth="1"/>
    <col min="6" max="6" width="3.6640625" style="98" customWidth="1"/>
    <col min="7" max="7" width="5.9140625" style="98" customWidth="1"/>
    <col min="8" max="8" width="3.9140625" style="98" customWidth="1"/>
    <col min="9" max="9" width="3" style="98" customWidth="1"/>
    <col min="10" max="10" width="4.08203125" style="98" customWidth="1"/>
    <col min="11" max="11" width="3.9140625" style="98" customWidth="1"/>
    <col min="12" max="13" width="4.6640625" style="98" customWidth="1"/>
    <col min="14" max="14" width="5.9140625" style="98" customWidth="1"/>
    <col min="15" max="16" width="2.9140625" style="98" customWidth="1"/>
    <col min="17" max="18" width="4.5" style="98" customWidth="1"/>
    <col min="19" max="19" width="3.1640625" style="98" customWidth="1"/>
    <col min="20" max="20" width="3" style="98" customWidth="1"/>
    <col min="21" max="21" width="5.58203125" style="98" customWidth="1"/>
    <col min="22" max="22" width="4.1640625" style="98" customWidth="1"/>
    <col min="23" max="23" width="6.08203125" style="98" customWidth="1"/>
    <col min="24" max="24" width="5.58203125" style="98" customWidth="1"/>
    <col min="25" max="25" width="6.4140625" style="98" customWidth="1"/>
    <col min="26" max="26" width="7" style="98" customWidth="1"/>
    <col min="27" max="27" width="7.6640625" style="98" customWidth="1"/>
    <col min="28" max="28" width="5.58203125" style="98" customWidth="1"/>
    <col min="29" max="29" width="6.6640625" style="98" customWidth="1"/>
    <col min="30" max="30" width="6.5" style="98" customWidth="1"/>
    <col min="31" max="31" width="6.6640625" style="98" customWidth="1"/>
    <col min="32" max="33" width="4.6640625" style="98" customWidth="1"/>
    <col min="34" max="16384" width="7.4140625" style="98"/>
  </cols>
  <sheetData>
    <row r="1" spans="1:32" ht="19.5" customHeight="1" x14ac:dyDescent="0.45">
      <c r="A1" s="98" t="s">
        <v>97</v>
      </c>
      <c r="Y1" s="98" t="s">
        <v>98</v>
      </c>
    </row>
    <row r="2" spans="1:32" ht="18.75" customHeight="1" x14ac:dyDescent="0.45">
      <c r="A2" s="193" t="s">
        <v>0</v>
      </c>
      <c r="B2" s="194"/>
      <c r="C2" s="187" t="s">
        <v>66</v>
      </c>
      <c r="D2" s="187" t="s">
        <v>67</v>
      </c>
      <c r="E2" s="187">
        <v>0</v>
      </c>
      <c r="F2" s="187">
        <v>2</v>
      </c>
      <c r="G2" s="199" t="s">
        <v>64</v>
      </c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1"/>
      <c r="T2" s="181" t="s">
        <v>62</v>
      </c>
      <c r="U2" s="192"/>
      <c r="V2" s="192"/>
      <c r="W2" s="192"/>
      <c r="X2" s="192"/>
      <c r="Y2" s="192"/>
      <c r="Z2" s="182"/>
    </row>
    <row r="3" spans="1:32" ht="15" customHeight="1" x14ac:dyDescent="0.45">
      <c r="A3" s="195"/>
      <c r="B3" s="196"/>
      <c r="C3" s="187"/>
      <c r="D3" s="187"/>
      <c r="E3" s="187"/>
      <c r="F3" s="187"/>
      <c r="G3" s="202"/>
      <c r="H3" s="203"/>
      <c r="I3" s="203"/>
      <c r="J3" s="203"/>
      <c r="K3" s="203"/>
      <c r="L3" s="203"/>
      <c r="M3" s="203"/>
      <c r="N3" s="203"/>
      <c r="O3" s="203"/>
      <c r="P3" s="203"/>
      <c r="Q3" s="203"/>
      <c r="R3" s="203"/>
      <c r="S3" s="204"/>
      <c r="T3" s="193" t="s">
        <v>1</v>
      </c>
      <c r="U3" s="194"/>
      <c r="V3" s="187" t="s">
        <v>165</v>
      </c>
      <c r="W3" s="187"/>
      <c r="X3" s="187"/>
      <c r="Y3" s="187"/>
      <c r="Z3" s="187"/>
    </row>
    <row r="4" spans="1:32" ht="20.149999999999999" customHeight="1" x14ac:dyDescent="0.45">
      <c r="A4" s="197" t="s">
        <v>107</v>
      </c>
      <c r="B4" s="198"/>
      <c r="C4" s="181">
        <v>123456</v>
      </c>
      <c r="D4" s="192"/>
      <c r="E4" s="192"/>
      <c r="F4" s="182"/>
      <c r="G4" s="187" t="s">
        <v>39</v>
      </c>
      <c r="H4" s="187"/>
      <c r="I4" s="187"/>
      <c r="J4" s="187"/>
      <c r="K4" s="187"/>
      <c r="L4" s="205" t="s">
        <v>164</v>
      </c>
      <c r="M4" s="205"/>
      <c r="N4" s="205"/>
      <c r="O4" s="205"/>
      <c r="P4" s="205"/>
      <c r="Q4" s="205"/>
      <c r="R4" s="205"/>
      <c r="S4" s="205"/>
      <c r="T4" s="195"/>
      <c r="U4" s="196"/>
      <c r="V4" s="187"/>
      <c r="W4" s="187"/>
      <c r="X4" s="187"/>
      <c r="Y4" s="187"/>
      <c r="Z4" s="187"/>
    </row>
    <row r="5" spans="1:32" ht="20.149999999999999" customHeight="1" x14ac:dyDescent="0.45">
      <c r="A5" s="181" t="s">
        <v>68</v>
      </c>
      <c r="B5" s="182"/>
      <c r="C5" s="181" t="s">
        <v>80</v>
      </c>
      <c r="D5" s="192"/>
      <c r="E5" s="192"/>
      <c r="F5" s="182"/>
      <c r="G5" s="187" t="s">
        <v>82</v>
      </c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7"/>
      <c r="T5" s="193" t="s">
        <v>2</v>
      </c>
      <c r="U5" s="194"/>
      <c r="V5" s="187"/>
      <c r="W5" s="187"/>
      <c r="X5" s="187"/>
      <c r="Y5" s="187"/>
      <c r="Z5" s="187"/>
    </row>
    <row r="6" spans="1:32" ht="18.75" customHeight="1" x14ac:dyDescent="0.45">
      <c r="A6" s="181" t="s">
        <v>3</v>
      </c>
      <c r="B6" s="182"/>
      <c r="C6" s="181"/>
      <c r="D6" s="192"/>
      <c r="E6" s="192"/>
      <c r="F6" s="182"/>
      <c r="G6" s="206" t="s">
        <v>258</v>
      </c>
      <c r="H6" s="206"/>
      <c r="I6" s="206"/>
      <c r="J6" s="206"/>
      <c r="K6" s="206"/>
      <c r="L6" s="181" t="s">
        <v>56</v>
      </c>
      <c r="M6" s="192"/>
      <c r="N6" s="192"/>
      <c r="O6" s="192"/>
      <c r="P6" s="192"/>
      <c r="Q6" s="192"/>
      <c r="R6" s="192"/>
      <c r="S6" s="182"/>
      <c r="T6" s="195"/>
      <c r="U6" s="196"/>
      <c r="V6" s="187"/>
      <c r="W6" s="187"/>
      <c r="X6" s="187"/>
      <c r="Y6" s="187"/>
      <c r="Z6" s="187"/>
    </row>
    <row r="7" spans="1:32" ht="21" customHeight="1" x14ac:dyDescent="0.45">
      <c r="A7" s="193" t="s">
        <v>69</v>
      </c>
      <c r="B7" s="225"/>
      <c r="C7" s="225"/>
      <c r="D7" s="225"/>
      <c r="E7" s="225"/>
      <c r="F7" s="194"/>
      <c r="G7" s="219" t="s">
        <v>40</v>
      </c>
      <c r="H7" s="220"/>
      <c r="I7" s="221"/>
      <c r="J7" s="217" t="s">
        <v>43</v>
      </c>
      <c r="K7" s="217" t="s">
        <v>55</v>
      </c>
      <c r="L7" s="219" t="s">
        <v>57</v>
      </c>
      <c r="M7" s="221"/>
      <c r="N7" s="219" t="s">
        <v>58</v>
      </c>
      <c r="O7" s="221"/>
      <c r="P7" s="219" t="s">
        <v>108</v>
      </c>
      <c r="Q7" s="221"/>
      <c r="R7" s="219" t="s">
        <v>109</v>
      </c>
      <c r="S7" s="221"/>
      <c r="T7" s="215" t="s">
        <v>96</v>
      </c>
      <c r="U7" s="216"/>
      <c r="V7" s="284" t="s">
        <v>146</v>
      </c>
      <c r="W7" s="285"/>
      <c r="X7" s="286"/>
      <c r="Y7" s="219" t="s">
        <v>63</v>
      </c>
      <c r="Z7" s="221"/>
    </row>
    <row r="8" spans="1:32" ht="15" customHeight="1" x14ac:dyDescent="0.45">
      <c r="A8" s="195"/>
      <c r="B8" s="226"/>
      <c r="C8" s="226"/>
      <c r="D8" s="226"/>
      <c r="E8" s="226"/>
      <c r="F8" s="196"/>
      <c r="G8" s="222"/>
      <c r="H8" s="223"/>
      <c r="I8" s="224"/>
      <c r="J8" s="218"/>
      <c r="K8" s="218"/>
      <c r="L8" s="222"/>
      <c r="M8" s="224"/>
      <c r="N8" s="222"/>
      <c r="O8" s="224"/>
      <c r="P8" s="222"/>
      <c r="Q8" s="224"/>
      <c r="R8" s="222"/>
      <c r="S8" s="224"/>
      <c r="T8" s="215" t="s">
        <v>99</v>
      </c>
      <c r="U8" s="216"/>
      <c r="V8" s="287"/>
      <c r="W8" s="288"/>
      <c r="X8" s="289"/>
      <c r="Y8" s="222"/>
      <c r="Z8" s="224"/>
    </row>
    <row r="9" spans="1:32" ht="18" customHeight="1" x14ac:dyDescent="0.45">
      <c r="A9" s="193"/>
      <c r="B9" s="225"/>
      <c r="C9" s="225"/>
      <c r="D9" s="225"/>
      <c r="E9" s="225"/>
      <c r="F9" s="194"/>
      <c r="G9" s="193"/>
      <c r="H9" s="225"/>
      <c r="I9" s="194"/>
      <c r="J9" s="155"/>
      <c r="K9" s="155"/>
      <c r="L9" s="193"/>
      <c r="M9" s="194"/>
      <c r="N9" s="193"/>
      <c r="O9" s="194"/>
      <c r="P9" s="193"/>
      <c r="Q9" s="194"/>
      <c r="R9" s="193"/>
      <c r="S9" s="194"/>
      <c r="T9" s="207"/>
      <c r="U9" s="208"/>
      <c r="V9" s="193"/>
      <c r="W9" s="194"/>
      <c r="X9" s="154" t="s">
        <v>33</v>
      </c>
      <c r="Y9" s="209"/>
      <c r="Z9" s="210"/>
    </row>
    <row r="10" spans="1:32" ht="21.9" customHeight="1" x14ac:dyDescent="0.45">
      <c r="A10" s="181"/>
      <c r="B10" s="192"/>
      <c r="C10" s="192"/>
      <c r="D10" s="192"/>
      <c r="E10" s="192"/>
      <c r="F10" s="182"/>
      <c r="G10" s="181"/>
      <c r="H10" s="192"/>
      <c r="I10" s="182"/>
      <c r="J10" s="99"/>
      <c r="K10" s="99"/>
      <c r="L10" s="181"/>
      <c r="M10" s="182"/>
      <c r="N10" s="181"/>
      <c r="O10" s="182"/>
      <c r="P10" s="181"/>
      <c r="Q10" s="182"/>
      <c r="R10" s="181"/>
      <c r="S10" s="182"/>
      <c r="T10" s="181"/>
      <c r="U10" s="182"/>
      <c r="V10" s="181"/>
      <c r="W10" s="182"/>
      <c r="X10" s="142" t="s">
        <v>33</v>
      </c>
      <c r="Y10" s="211"/>
      <c r="Z10" s="212"/>
    </row>
    <row r="11" spans="1:32" ht="21.9" customHeight="1" x14ac:dyDescent="0.45">
      <c r="A11" s="181"/>
      <c r="B11" s="192"/>
      <c r="C11" s="192"/>
      <c r="D11" s="192"/>
      <c r="E11" s="192"/>
      <c r="F11" s="182"/>
      <c r="G11" s="181"/>
      <c r="H11" s="192"/>
      <c r="I11" s="182"/>
      <c r="J11" s="99"/>
      <c r="K11" s="99"/>
      <c r="L11" s="181"/>
      <c r="M11" s="182"/>
      <c r="N11" s="181"/>
      <c r="O11" s="182"/>
      <c r="P11" s="181"/>
      <c r="Q11" s="182"/>
      <c r="R11" s="181"/>
      <c r="S11" s="182"/>
      <c r="T11" s="181"/>
      <c r="U11" s="182"/>
      <c r="V11" s="181"/>
      <c r="W11" s="182"/>
      <c r="X11" s="142" t="s">
        <v>33</v>
      </c>
      <c r="Y11" s="213"/>
      <c r="Z11" s="214"/>
    </row>
    <row r="12" spans="1:32" ht="18" customHeight="1" x14ac:dyDescent="0.45">
      <c r="A12" s="181" t="s">
        <v>101</v>
      </c>
      <c r="B12" s="182"/>
      <c r="C12" s="117"/>
      <c r="D12" s="127" t="s">
        <v>33</v>
      </c>
      <c r="E12" s="267" t="s">
        <v>110</v>
      </c>
      <c r="F12" s="267"/>
      <c r="G12" s="187" t="s">
        <v>38</v>
      </c>
      <c r="H12" s="187"/>
      <c r="I12" s="187"/>
      <c r="J12" s="268" t="s">
        <v>111</v>
      </c>
      <c r="K12" s="269"/>
      <c r="L12" s="268"/>
      <c r="M12" s="297"/>
      <c r="N12" s="297"/>
      <c r="O12" s="297"/>
      <c r="P12" s="297"/>
      <c r="Q12" s="297"/>
      <c r="R12" s="297"/>
      <c r="S12" s="269"/>
      <c r="T12" s="219"/>
      <c r="U12" s="221"/>
      <c r="V12" s="219" t="s">
        <v>100</v>
      </c>
      <c r="W12" s="220"/>
      <c r="X12" s="221"/>
      <c r="Y12" s="263"/>
      <c r="Z12" s="264"/>
    </row>
    <row r="13" spans="1:32" ht="15.75" customHeight="1" x14ac:dyDescent="0.45">
      <c r="A13" s="181" t="s">
        <v>32</v>
      </c>
      <c r="B13" s="192"/>
      <c r="C13" s="192"/>
      <c r="D13" s="182"/>
      <c r="E13" s="267"/>
      <c r="F13" s="267"/>
      <c r="G13" s="187"/>
      <c r="H13" s="187"/>
      <c r="I13" s="187"/>
      <c r="J13" s="181" t="s">
        <v>44</v>
      </c>
      <c r="K13" s="182"/>
      <c r="L13" s="181"/>
      <c r="M13" s="192"/>
      <c r="N13" s="192"/>
      <c r="O13" s="192"/>
      <c r="P13" s="192"/>
      <c r="Q13" s="192"/>
      <c r="R13" s="192"/>
      <c r="S13" s="182"/>
      <c r="T13" s="222"/>
      <c r="U13" s="224"/>
      <c r="V13" s="222"/>
      <c r="W13" s="223"/>
      <c r="X13" s="224"/>
      <c r="Y13" s="265"/>
      <c r="Z13" s="266"/>
      <c r="AA13" s="98" t="s">
        <v>272</v>
      </c>
    </row>
    <row r="14" spans="1:32" ht="30" customHeight="1" x14ac:dyDescent="0.45">
      <c r="A14" s="217" t="s">
        <v>65</v>
      </c>
      <c r="B14" s="100" t="s">
        <v>4</v>
      </c>
      <c r="C14" s="120"/>
      <c r="D14" s="127" t="s">
        <v>34</v>
      </c>
      <c r="E14" s="111"/>
      <c r="F14" s="121" t="s">
        <v>37</v>
      </c>
      <c r="G14" s="96" t="s">
        <v>74</v>
      </c>
      <c r="H14" s="96"/>
      <c r="I14" s="121" t="s">
        <v>34</v>
      </c>
      <c r="J14" s="301" t="s">
        <v>261</v>
      </c>
      <c r="K14" s="303"/>
      <c r="L14" s="301" t="s">
        <v>262</v>
      </c>
      <c r="M14" s="302"/>
      <c r="N14" s="302"/>
      <c r="O14" s="302"/>
      <c r="P14" s="303"/>
      <c r="Q14" s="299"/>
      <c r="R14" s="300"/>
      <c r="S14" s="299" t="s">
        <v>266</v>
      </c>
      <c r="T14" s="300"/>
      <c r="U14" s="156" t="s">
        <v>264</v>
      </c>
      <c r="V14" s="156" t="s">
        <v>61</v>
      </c>
      <c r="W14" s="232"/>
      <c r="X14" s="233"/>
      <c r="Y14" s="96"/>
      <c r="Z14" s="96"/>
      <c r="AA14" s="98" t="s">
        <v>273</v>
      </c>
      <c r="AB14" s="98">
        <v>73.5</v>
      </c>
      <c r="AC14" s="98" t="s">
        <v>274</v>
      </c>
      <c r="AD14" s="98">
        <v>81.400000000000006</v>
      </c>
    </row>
    <row r="15" spans="1:32" ht="30" customHeight="1" x14ac:dyDescent="0.45">
      <c r="A15" s="314"/>
      <c r="B15" s="100" t="s">
        <v>5</v>
      </c>
      <c r="C15" s="101"/>
      <c r="D15" s="127" t="s">
        <v>34</v>
      </c>
      <c r="E15" s="111"/>
      <c r="F15" s="121" t="s">
        <v>37</v>
      </c>
      <c r="G15" s="96" t="s">
        <v>74</v>
      </c>
      <c r="H15" s="99"/>
      <c r="I15" s="121" t="s">
        <v>34</v>
      </c>
      <c r="J15" s="232" t="s">
        <v>45</v>
      </c>
      <c r="K15" s="233"/>
      <c r="L15" s="308" t="s">
        <v>59</v>
      </c>
      <c r="M15" s="310"/>
      <c r="N15" s="310"/>
      <c r="O15" s="310"/>
      <c r="P15" s="309"/>
      <c r="Q15" s="298" t="s">
        <v>60</v>
      </c>
      <c r="R15" s="233"/>
      <c r="S15" s="299" t="s">
        <v>267</v>
      </c>
      <c r="T15" s="300"/>
      <c r="U15" s="156" t="s">
        <v>265</v>
      </c>
      <c r="V15" s="156" t="s">
        <v>113</v>
      </c>
      <c r="W15" s="308" t="s">
        <v>70</v>
      </c>
      <c r="X15" s="309"/>
      <c r="Y15" s="96" t="s">
        <v>108</v>
      </c>
      <c r="Z15" s="96" t="s">
        <v>109</v>
      </c>
      <c r="AA15" s="98" t="s">
        <v>78</v>
      </c>
      <c r="AB15" s="98" t="s">
        <v>60</v>
      </c>
      <c r="AC15" s="98" t="str">
        <f>'1번필수'!O7</f>
        <v>점수2&amp;비고</v>
      </c>
      <c r="AD15" s="98" t="str">
        <f>'1번필수'!P7</f>
        <v>기본</v>
      </c>
      <c r="AE15" s="98" t="str">
        <f>'1번필수'!Q7</f>
        <v>가산율</v>
      </c>
      <c r="AF15" s="98" t="str">
        <f>'1번필수'!R7</f>
        <v>가산점수</v>
      </c>
    </row>
    <row r="16" spans="1:32" ht="17.25" customHeight="1" x14ac:dyDescent="0.45">
      <c r="A16" s="314"/>
      <c r="B16" s="115" t="s">
        <v>6</v>
      </c>
      <c r="C16" s="116"/>
      <c r="D16" s="102"/>
      <c r="E16" s="137"/>
      <c r="F16" s="122" t="s">
        <v>37</v>
      </c>
      <c r="G16" s="193"/>
      <c r="H16" s="225"/>
      <c r="I16" s="194"/>
      <c r="J16" s="229"/>
      <c r="K16" s="231"/>
      <c r="L16" s="229"/>
      <c r="M16" s="231"/>
      <c r="N16" s="231"/>
      <c r="O16" s="231"/>
      <c r="P16" s="230"/>
      <c r="Q16" s="229">
        <f>ROUNDUP(AA16*AB16,-1)</f>
        <v>0</v>
      </c>
      <c r="R16" s="231"/>
      <c r="S16" s="229"/>
      <c r="T16" s="230"/>
      <c r="U16" s="138"/>
      <c r="V16" s="118"/>
      <c r="W16" s="229">
        <f t="shared" ref="W16:W50" si="0">Q16*S16*U16*V16</f>
        <v>0</v>
      </c>
      <c r="X16" s="230"/>
      <c r="Y16" s="119"/>
      <c r="Z16" s="138"/>
      <c r="AA16" s="140"/>
      <c r="AB16" s="98">
        <f>AB$14</f>
        <v>73.5</v>
      </c>
    </row>
    <row r="17" spans="1:29" ht="17.25" customHeight="1" x14ac:dyDescent="0.45">
      <c r="A17" s="314"/>
      <c r="B17" s="103" t="s">
        <v>7</v>
      </c>
      <c r="C17" s="104"/>
      <c r="D17" s="105"/>
      <c r="E17" s="152"/>
      <c r="F17" s="123" t="s">
        <v>37</v>
      </c>
      <c r="G17" s="195"/>
      <c r="H17" s="226"/>
      <c r="I17" s="226"/>
      <c r="J17" s="229"/>
      <c r="K17" s="231"/>
      <c r="L17" s="229"/>
      <c r="M17" s="231"/>
      <c r="N17" s="231"/>
      <c r="O17" s="231"/>
      <c r="P17" s="230"/>
      <c r="Q17" s="229">
        <f t="shared" ref="Q17:Q60" si="1">ROUNDUP(AA17*AB17,-1)</f>
        <v>0</v>
      </c>
      <c r="R17" s="231"/>
      <c r="S17" s="229"/>
      <c r="T17" s="230"/>
      <c r="U17" s="138"/>
      <c r="V17" s="118"/>
      <c r="W17" s="229">
        <f t="shared" si="0"/>
        <v>0</v>
      </c>
      <c r="X17" s="230"/>
      <c r="Y17" s="139"/>
      <c r="Z17" s="139"/>
      <c r="AA17" s="140"/>
      <c r="AB17" s="98">
        <f t="shared" ref="AB17:AB60" si="2">AB$14</f>
        <v>73.5</v>
      </c>
      <c r="AC17" s="173"/>
    </row>
    <row r="18" spans="1:29" ht="15.9" customHeight="1" x14ac:dyDescent="0.45">
      <c r="A18" s="234" t="s">
        <v>103</v>
      </c>
      <c r="B18" s="115" t="s">
        <v>104</v>
      </c>
      <c r="C18" s="116"/>
      <c r="D18" s="131" t="s">
        <v>33</v>
      </c>
      <c r="E18" s="137"/>
      <c r="F18" s="126" t="s">
        <v>37</v>
      </c>
      <c r="G18" s="193"/>
      <c r="H18" s="225"/>
      <c r="I18" s="194"/>
      <c r="J18" s="229"/>
      <c r="K18" s="231"/>
      <c r="L18" s="229"/>
      <c r="M18" s="231"/>
      <c r="N18" s="231"/>
      <c r="O18" s="231"/>
      <c r="P18" s="230"/>
      <c r="Q18" s="229">
        <f t="shared" si="1"/>
        <v>0</v>
      </c>
      <c r="R18" s="231"/>
      <c r="S18" s="229"/>
      <c r="T18" s="230"/>
      <c r="U18" s="138"/>
      <c r="V18" s="118"/>
      <c r="W18" s="229">
        <f t="shared" si="0"/>
        <v>0</v>
      </c>
      <c r="X18" s="230"/>
      <c r="Y18" s="139"/>
      <c r="Z18" s="139"/>
      <c r="AA18" s="140"/>
      <c r="AB18" s="98">
        <f t="shared" si="2"/>
        <v>73.5</v>
      </c>
      <c r="AC18" s="173"/>
    </row>
    <row r="19" spans="1:29" ht="18.75" customHeight="1" x14ac:dyDescent="0.45">
      <c r="A19" s="235"/>
      <c r="B19" s="311" t="s">
        <v>148</v>
      </c>
      <c r="C19" s="312"/>
      <c r="D19" s="313"/>
      <c r="E19" s="115"/>
      <c r="F19" s="126" t="s">
        <v>117</v>
      </c>
      <c r="G19" s="240"/>
      <c r="H19" s="239"/>
      <c r="I19" s="270"/>
      <c r="J19" s="229"/>
      <c r="K19" s="231"/>
      <c r="L19" s="229"/>
      <c r="M19" s="231"/>
      <c r="N19" s="231"/>
      <c r="O19" s="231"/>
      <c r="P19" s="230"/>
      <c r="Q19" s="229">
        <f t="shared" si="1"/>
        <v>0</v>
      </c>
      <c r="R19" s="231"/>
      <c r="S19" s="229"/>
      <c r="T19" s="230"/>
      <c r="U19" s="138"/>
      <c r="V19" s="118"/>
      <c r="W19" s="229">
        <f t="shared" si="0"/>
        <v>0</v>
      </c>
      <c r="X19" s="230"/>
      <c r="Y19" s="139"/>
      <c r="Z19" s="139"/>
      <c r="AA19" s="140"/>
      <c r="AB19" s="98">
        <f t="shared" si="2"/>
        <v>73.5</v>
      </c>
      <c r="AC19" s="173"/>
    </row>
    <row r="20" spans="1:29" ht="15.9" customHeight="1" x14ac:dyDescent="0.45">
      <c r="A20" s="235"/>
      <c r="B20" s="143" t="s">
        <v>147</v>
      </c>
      <c r="C20" s="116"/>
      <c r="D20" s="131" t="s">
        <v>33</v>
      </c>
      <c r="E20" s="115"/>
      <c r="F20" s="126"/>
      <c r="G20" s="240"/>
      <c r="H20" s="239"/>
      <c r="I20" s="270"/>
      <c r="J20" s="229"/>
      <c r="K20" s="231"/>
      <c r="L20" s="229"/>
      <c r="M20" s="231"/>
      <c r="N20" s="231"/>
      <c r="O20" s="231"/>
      <c r="P20" s="230"/>
      <c r="Q20" s="229">
        <f t="shared" si="1"/>
        <v>0</v>
      </c>
      <c r="R20" s="231"/>
      <c r="S20" s="229"/>
      <c r="T20" s="230"/>
      <c r="U20" s="138"/>
      <c r="V20" s="118"/>
      <c r="W20" s="229">
        <f t="shared" si="0"/>
        <v>0</v>
      </c>
      <c r="X20" s="230"/>
      <c r="Y20" s="139"/>
      <c r="Z20" s="139"/>
      <c r="AA20" s="140"/>
      <c r="AB20" s="98">
        <f t="shared" si="2"/>
        <v>73.5</v>
      </c>
      <c r="AC20" s="173"/>
    </row>
    <row r="21" spans="1:29" ht="15.9" customHeight="1" x14ac:dyDescent="0.45">
      <c r="A21" s="235"/>
      <c r="B21" s="115" t="s">
        <v>132</v>
      </c>
      <c r="C21" s="116"/>
      <c r="D21" s="131" t="s">
        <v>33</v>
      </c>
      <c r="E21" s="115"/>
      <c r="F21" s="126" t="s">
        <v>37</v>
      </c>
      <c r="G21" s="240"/>
      <c r="H21" s="239"/>
      <c r="I21" s="270"/>
      <c r="J21" s="229"/>
      <c r="K21" s="231"/>
      <c r="L21" s="229"/>
      <c r="M21" s="231"/>
      <c r="N21" s="231"/>
      <c r="O21" s="231"/>
      <c r="P21" s="230"/>
      <c r="Q21" s="229">
        <f t="shared" si="1"/>
        <v>0</v>
      </c>
      <c r="R21" s="231"/>
      <c r="S21" s="229"/>
      <c r="T21" s="230"/>
      <c r="U21" s="138"/>
      <c r="V21" s="118"/>
      <c r="W21" s="229">
        <f t="shared" si="0"/>
        <v>0</v>
      </c>
      <c r="X21" s="230"/>
      <c r="Y21" s="139"/>
      <c r="Z21" s="139"/>
      <c r="AA21" s="140"/>
      <c r="AB21" s="98">
        <f t="shared" si="2"/>
        <v>73.5</v>
      </c>
      <c r="AC21" s="173"/>
    </row>
    <row r="22" spans="1:29" ht="15.9" customHeight="1" x14ac:dyDescent="0.45">
      <c r="A22" s="235"/>
      <c r="B22" s="115" t="s">
        <v>133</v>
      </c>
      <c r="C22" s="116"/>
      <c r="D22" s="131" t="s">
        <v>33</v>
      </c>
      <c r="E22" s="115"/>
      <c r="F22" s="126" t="s">
        <v>37</v>
      </c>
      <c r="G22" s="240"/>
      <c r="H22" s="239"/>
      <c r="I22" s="270"/>
      <c r="J22" s="229"/>
      <c r="K22" s="231"/>
      <c r="L22" s="229"/>
      <c r="M22" s="231"/>
      <c r="N22" s="231"/>
      <c r="O22" s="231"/>
      <c r="P22" s="230"/>
      <c r="Q22" s="229">
        <f t="shared" si="1"/>
        <v>0</v>
      </c>
      <c r="R22" s="231"/>
      <c r="S22" s="229"/>
      <c r="T22" s="230"/>
      <c r="U22" s="138"/>
      <c r="V22" s="118"/>
      <c r="W22" s="229">
        <f t="shared" si="0"/>
        <v>0</v>
      </c>
      <c r="X22" s="230"/>
      <c r="Y22" s="139"/>
      <c r="Z22" s="139"/>
      <c r="AA22" s="140"/>
      <c r="AB22" s="98">
        <f t="shared" si="2"/>
        <v>73.5</v>
      </c>
      <c r="AC22" s="173"/>
    </row>
    <row r="23" spans="1:29" ht="15.9" customHeight="1" x14ac:dyDescent="0.45">
      <c r="A23" s="235"/>
      <c r="B23" s="115" t="s">
        <v>134</v>
      </c>
      <c r="C23" s="116"/>
      <c r="D23" s="131" t="s">
        <v>33</v>
      </c>
      <c r="E23" s="115"/>
      <c r="F23" s="126" t="s">
        <v>37</v>
      </c>
      <c r="G23" s="240"/>
      <c r="H23" s="239"/>
      <c r="I23" s="270"/>
      <c r="J23" s="229"/>
      <c r="K23" s="231"/>
      <c r="L23" s="229"/>
      <c r="M23" s="231"/>
      <c r="N23" s="231"/>
      <c r="O23" s="231"/>
      <c r="P23" s="230"/>
      <c r="Q23" s="229">
        <f t="shared" si="1"/>
        <v>0</v>
      </c>
      <c r="R23" s="231"/>
      <c r="S23" s="229"/>
      <c r="T23" s="230"/>
      <c r="U23" s="138"/>
      <c r="V23" s="118"/>
      <c r="W23" s="229">
        <f t="shared" si="0"/>
        <v>0</v>
      </c>
      <c r="X23" s="230"/>
      <c r="Y23" s="139"/>
      <c r="Z23" s="139"/>
      <c r="AA23" s="140"/>
      <c r="AB23" s="98">
        <f t="shared" si="2"/>
        <v>73.5</v>
      </c>
      <c r="AC23" s="173"/>
    </row>
    <row r="24" spans="1:29" ht="15.9" customHeight="1" x14ac:dyDescent="0.45">
      <c r="A24" s="235"/>
      <c r="B24" s="115" t="s">
        <v>135</v>
      </c>
      <c r="C24" s="116"/>
      <c r="D24" s="131" t="s">
        <v>136</v>
      </c>
      <c r="E24" s="115"/>
      <c r="F24" s="122" t="s">
        <v>37</v>
      </c>
      <c r="G24" s="240"/>
      <c r="H24" s="239"/>
      <c r="I24" s="270"/>
      <c r="J24" s="229"/>
      <c r="K24" s="231"/>
      <c r="L24" s="229"/>
      <c r="M24" s="231"/>
      <c r="N24" s="231"/>
      <c r="O24" s="231"/>
      <c r="P24" s="230"/>
      <c r="Q24" s="229">
        <f t="shared" si="1"/>
        <v>0</v>
      </c>
      <c r="R24" s="231"/>
      <c r="S24" s="229"/>
      <c r="T24" s="230"/>
      <c r="U24" s="138"/>
      <c r="V24" s="118"/>
      <c r="W24" s="229">
        <f t="shared" si="0"/>
        <v>0</v>
      </c>
      <c r="X24" s="230"/>
      <c r="Y24" s="139"/>
      <c r="Z24" s="139"/>
      <c r="AA24" s="140"/>
      <c r="AB24" s="98">
        <f t="shared" si="2"/>
        <v>73.5</v>
      </c>
      <c r="AC24" s="173"/>
    </row>
    <row r="25" spans="1:29" ht="15.9" customHeight="1" x14ac:dyDescent="0.45">
      <c r="A25" s="235"/>
      <c r="B25" s="115" t="s">
        <v>105</v>
      </c>
      <c r="C25" s="116"/>
      <c r="D25" s="131"/>
      <c r="E25" s="137"/>
      <c r="F25" s="122" t="s">
        <v>37</v>
      </c>
      <c r="G25" s="240"/>
      <c r="H25" s="239"/>
      <c r="I25" s="270"/>
      <c r="J25" s="229"/>
      <c r="K25" s="231"/>
      <c r="L25" s="229"/>
      <c r="M25" s="231"/>
      <c r="N25" s="231"/>
      <c r="O25" s="231"/>
      <c r="P25" s="230"/>
      <c r="Q25" s="229">
        <f t="shared" si="1"/>
        <v>0</v>
      </c>
      <c r="R25" s="231"/>
      <c r="S25" s="229"/>
      <c r="T25" s="230"/>
      <c r="U25" s="138"/>
      <c r="V25" s="118"/>
      <c r="W25" s="229">
        <f t="shared" si="0"/>
        <v>0</v>
      </c>
      <c r="X25" s="230"/>
      <c r="Y25" s="139"/>
      <c r="Z25" s="139"/>
      <c r="AA25" s="140"/>
      <c r="AB25" s="98">
        <f t="shared" si="2"/>
        <v>73.5</v>
      </c>
      <c r="AC25" s="173"/>
    </row>
    <row r="26" spans="1:29" ht="15.9" customHeight="1" x14ac:dyDescent="0.45">
      <c r="A26" s="235"/>
      <c r="B26" s="115" t="s">
        <v>106</v>
      </c>
      <c r="C26" s="116"/>
      <c r="D26" s="131"/>
      <c r="E26" s="115"/>
      <c r="F26" s="122" t="s">
        <v>37</v>
      </c>
      <c r="G26" s="195"/>
      <c r="H26" s="226"/>
      <c r="I26" s="196"/>
      <c r="J26" s="229"/>
      <c r="K26" s="231"/>
      <c r="L26" s="229"/>
      <c r="M26" s="231"/>
      <c r="N26" s="231"/>
      <c r="O26" s="231"/>
      <c r="P26" s="230"/>
      <c r="Q26" s="229">
        <f t="shared" si="1"/>
        <v>0</v>
      </c>
      <c r="R26" s="231"/>
      <c r="S26" s="229"/>
      <c r="T26" s="230"/>
      <c r="U26" s="138"/>
      <c r="V26" s="118"/>
      <c r="W26" s="229">
        <f t="shared" si="0"/>
        <v>0</v>
      </c>
      <c r="X26" s="230"/>
      <c r="Y26" s="139"/>
      <c r="Z26" s="139"/>
      <c r="AA26" s="140"/>
      <c r="AB26" s="98">
        <f t="shared" si="2"/>
        <v>73.5</v>
      </c>
      <c r="AC26" s="173"/>
    </row>
    <row r="27" spans="1:29" ht="15.9" customHeight="1" x14ac:dyDescent="0.45">
      <c r="A27" s="234" t="s">
        <v>10</v>
      </c>
      <c r="B27" s="100" t="s">
        <v>8</v>
      </c>
      <c r="C27" s="101"/>
      <c r="D27" s="113" t="s">
        <v>35</v>
      </c>
      <c r="E27" s="137"/>
      <c r="F27" s="125" t="s">
        <v>37</v>
      </c>
      <c r="G27" s="237"/>
      <c r="H27" s="225"/>
      <c r="I27" s="125" t="s">
        <v>37</v>
      </c>
      <c r="J27" s="229"/>
      <c r="K27" s="231"/>
      <c r="L27" s="229"/>
      <c r="M27" s="231"/>
      <c r="N27" s="231"/>
      <c r="O27" s="231"/>
      <c r="P27" s="230"/>
      <c r="Q27" s="229">
        <f t="shared" si="1"/>
        <v>0</v>
      </c>
      <c r="R27" s="231"/>
      <c r="S27" s="229"/>
      <c r="T27" s="230"/>
      <c r="U27" s="138"/>
      <c r="V27" s="118"/>
      <c r="W27" s="229">
        <f t="shared" si="0"/>
        <v>0</v>
      </c>
      <c r="X27" s="230"/>
      <c r="Y27" s="139"/>
      <c r="Z27" s="139"/>
      <c r="AA27" s="140"/>
      <c r="AB27" s="98">
        <f t="shared" si="2"/>
        <v>73.5</v>
      </c>
      <c r="AC27" s="173"/>
    </row>
    <row r="28" spans="1:29" ht="15.9" customHeight="1" x14ac:dyDescent="0.45">
      <c r="A28" s="235"/>
      <c r="B28" s="100" t="s">
        <v>9</v>
      </c>
      <c r="C28" s="101"/>
      <c r="D28" s="113" t="s">
        <v>35</v>
      </c>
      <c r="E28" s="106"/>
      <c r="F28" s="126" t="s">
        <v>37</v>
      </c>
      <c r="G28" s="195"/>
      <c r="H28" s="226"/>
      <c r="I28" s="126" t="s">
        <v>37</v>
      </c>
      <c r="J28" s="229"/>
      <c r="K28" s="231"/>
      <c r="L28" s="229"/>
      <c r="M28" s="231"/>
      <c r="N28" s="231"/>
      <c r="O28" s="231"/>
      <c r="P28" s="230"/>
      <c r="Q28" s="229">
        <f t="shared" si="1"/>
        <v>0</v>
      </c>
      <c r="R28" s="231"/>
      <c r="S28" s="229"/>
      <c r="T28" s="230"/>
      <c r="U28" s="138"/>
      <c r="V28" s="118"/>
      <c r="W28" s="229">
        <f t="shared" si="0"/>
        <v>0</v>
      </c>
      <c r="X28" s="230"/>
      <c r="Y28" s="139"/>
      <c r="Z28" s="139"/>
      <c r="AA28" s="140"/>
      <c r="AB28" s="98">
        <f t="shared" si="2"/>
        <v>73.5</v>
      </c>
      <c r="AC28" s="173"/>
    </row>
    <row r="29" spans="1:29" ht="15.9" customHeight="1" x14ac:dyDescent="0.45">
      <c r="A29" s="236"/>
      <c r="B29" s="115" t="s">
        <v>11</v>
      </c>
      <c r="C29" s="116"/>
      <c r="D29" s="131" t="s">
        <v>34</v>
      </c>
      <c r="E29" s="100"/>
      <c r="F29" s="127"/>
      <c r="G29" s="193"/>
      <c r="H29" s="225"/>
      <c r="I29" s="125"/>
      <c r="J29" s="229"/>
      <c r="K29" s="231"/>
      <c r="L29" s="229"/>
      <c r="M29" s="231"/>
      <c r="N29" s="231"/>
      <c r="O29" s="231"/>
      <c r="P29" s="230"/>
      <c r="Q29" s="229">
        <f t="shared" si="1"/>
        <v>0</v>
      </c>
      <c r="R29" s="231"/>
      <c r="S29" s="229"/>
      <c r="T29" s="230"/>
      <c r="U29" s="138"/>
      <c r="V29" s="118"/>
      <c r="W29" s="229">
        <f t="shared" si="0"/>
        <v>0</v>
      </c>
      <c r="X29" s="230"/>
      <c r="Y29" s="139"/>
      <c r="Z29" s="139"/>
      <c r="AA29" s="140"/>
      <c r="AB29" s="98">
        <f t="shared" si="2"/>
        <v>73.5</v>
      </c>
      <c r="AC29" s="173"/>
    </row>
    <row r="30" spans="1:29" ht="15.9" customHeight="1" x14ac:dyDescent="0.45">
      <c r="A30" s="234" t="s">
        <v>17</v>
      </c>
      <c r="B30" s="97" t="s">
        <v>71</v>
      </c>
      <c r="C30" s="116"/>
      <c r="D30" s="131" t="s">
        <v>33</v>
      </c>
      <c r="E30" s="137"/>
      <c r="F30" s="125" t="s">
        <v>37</v>
      </c>
      <c r="G30" s="238"/>
      <c r="H30" s="239"/>
      <c r="I30" s="128" t="s">
        <v>37</v>
      </c>
      <c r="J30" s="229"/>
      <c r="K30" s="231"/>
      <c r="L30" s="229"/>
      <c r="M30" s="231"/>
      <c r="N30" s="231"/>
      <c r="O30" s="231"/>
      <c r="P30" s="230"/>
      <c r="Q30" s="229">
        <f t="shared" si="1"/>
        <v>0</v>
      </c>
      <c r="R30" s="231"/>
      <c r="S30" s="229"/>
      <c r="T30" s="230"/>
      <c r="U30" s="138"/>
      <c r="V30" s="118"/>
      <c r="W30" s="229">
        <f t="shared" si="0"/>
        <v>0</v>
      </c>
      <c r="X30" s="230"/>
      <c r="Y30" s="139"/>
      <c r="Z30" s="139"/>
      <c r="AA30" s="140"/>
      <c r="AB30" s="98">
        <f t="shared" si="2"/>
        <v>73.5</v>
      </c>
      <c r="AC30" s="173"/>
    </row>
    <row r="31" spans="1:29" ht="15.9" customHeight="1" x14ac:dyDescent="0.45">
      <c r="A31" s="235"/>
      <c r="B31" s="103" t="s">
        <v>12</v>
      </c>
      <c r="C31" s="104"/>
      <c r="D31" s="132" t="s">
        <v>33</v>
      </c>
      <c r="E31" s="152"/>
      <c r="F31" s="128" t="s">
        <v>37</v>
      </c>
      <c r="G31" s="238"/>
      <c r="H31" s="239"/>
      <c r="I31" s="128" t="s">
        <v>37</v>
      </c>
      <c r="J31" s="229"/>
      <c r="K31" s="231"/>
      <c r="L31" s="229"/>
      <c r="M31" s="231"/>
      <c r="N31" s="231"/>
      <c r="O31" s="231"/>
      <c r="P31" s="230"/>
      <c r="Q31" s="229">
        <f t="shared" si="1"/>
        <v>0</v>
      </c>
      <c r="R31" s="231"/>
      <c r="S31" s="229"/>
      <c r="T31" s="230"/>
      <c r="U31" s="138"/>
      <c r="V31" s="118"/>
      <c r="W31" s="229">
        <f t="shared" si="0"/>
        <v>0</v>
      </c>
      <c r="X31" s="230"/>
      <c r="Y31" s="139"/>
      <c r="Z31" s="139"/>
      <c r="AA31" s="140"/>
      <c r="AB31" s="98">
        <f t="shared" si="2"/>
        <v>73.5</v>
      </c>
      <c r="AC31" s="173"/>
    </row>
    <row r="32" spans="1:29" ht="15.9" customHeight="1" x14ac:dyDescent="0.45">
      <c r="A32" s="235"/>
      <c r="B32" s="103" t="s">
        <v>14</v>
      </c>
      <c r="C32" s="104"/>
      <c r="D32" s="132" t="s">
        <v>34</v>
      </c>
      <c r="E32" s="152"/>
      <c r="F32" s="128" t="s">
        <v>37</v>
      </c>
      <c r="G32" s="238"/>
      <c r="H32" s="239"/>
      <c r="I32" s="128" t="s">
        <v>37</v>
      </c>
      <c r="J32" s="229"/>
      <c r="K32" s="231"/>
      <c r="L32" s="229"/>
      <c r="M32" s="231"/>
      <c r="N32" s="231"/>
      <c r="O32" s="231"/>
      <c r="P32" s="230"/>
      <c r="Q32" s="229">
        <f t="shared" si="1"/>
        <v>0</v>
      </c>
      <c r="R32" s="231"/>
      <c r="S32" s="229"/>
      <c r="T32" s="230"/>
      <c r="U32" s="138"/>
      <c r="V32" s="118"/>
      <c r="W32" s="229">
        <f t="shared" si="0"/>
        <v>0</v>
      </c>
      <c r="X32" s="230"/>
      <c r="Y32" s="139"/>
      <c r="Z32" s="139"/>
      <c r="AA32" s="140"/>
      <c r="AB32" s="98">
        <f t="shared" si="2"/>
        <v>73.5</v>
      </c>
      <c r="AC32" s="173"/>
    </row>
    <row r="33" spans="1:29" x14ac:dyDescent="0.45">
      <c r="A33" s="235"/>
      <c r="B33" s="103" t="s">
        <v>13</v>
      </c>
      <c r="C33" s="104"/>
      <c r="D33" s="132" t="s">
        <v>34</v>
      </c>
      <c r="E33" s="103"/>
      <c r="F33" s="128" t="s">
        <v>37</v>
      </c>
      <c r="G33" s="240"/>
      <c r="H33" s="239"/>
      <c r="I33" s="128" t="s">
        <v>37</v>
      </c>
      <c r="J33" s="229"/>
      <c r="K33" s="231"/>
      <c r="L33" s="229"/>
      <c r="M33" s="231"/>
      <c r="N33" s="231"/>
      <c r="O33" s="231"/>
      <c r="P33" s="230"/>
      <c r="Q33" s="229">
        <f t="shared" si="1"/>
        <v>0</v>
      </c>
      <c r="R33" s="231"/>
      <c r="S33" s="229"/>
      <c r="T33" s="230"/>
      <c r="U33" s="138"/>
      <c r="V33" s="118"/>
      <c r="W33" s="229">
        <f t="shared" si="0"/>
        <v>0</v>
      </c>
      <c r="X33" s="230"/>
      <c r="Y33" s="139"/>
      <c r="Z33" s="139"/>
      <c r="AA33" s="140"/>
      <c r="AB33" s="98">
        <f t="shared" si="2"/>
        <v>73.5</v>
      </c>
      <c r="AC33" s="173"/>
    </row>
    <row r="34" spans="1:29" x14ac:dyDescent="0.45">
      <c r="A34" s="235"/>
      <c r="B34" s="103" t="s">
        <v>15</v>
      </c>
      <c r="C34" s="104"/>
      <c r="D34" s="132"/>
      <c r="E34" s="103"/>
      <c r="F34" s="128" t="s">
        <v>37</v>
      </c>
      <c r="G34" s="240"/>
      <c r="H34" s="239"/>
      <c r="I34" s="128"/>
      <c r="J34" s="229"/>
      <c r="K34" s="231"/>
      <c r="L34" s="229"/>
      <c r="M34" s="231"/>
      <c r="N34" s="231"/>
      <c r="O34" s="231"/>
      <c r="P34" s="230"/>
      <c r="Q34" s="229">
        <f t="shared" si="1"/>
        <v>0</v>
      </c>
      <c r="R34" s="231"/>
      <c r="S34" s="229"/>
      <c r="T34" s="230"/>
      <c r="U34" s="138"/>
      <c r="V34" s="118"/>
      <c r="W34" s="229">
        <f t="shared" si="0"/>
        <v>0</v>
      </c>
      <c r="X34" s="230"/>
      <c r="Y34" s="139"/>
      <c r="Z34" s="139"/>
      <c r="AA34" s="140"/>
      <c r="AB34" s="98">
        <f t="shared" si="2"/>
        <v>73.5</v>
      </c>
      <c r="AC34" s="173"/>
    </row>
    <row r="35" spans="1:29" x14ac:dyDescent="0.45">
      <c r="A35" s="236"/>
      <c r="B35" s="106" t="s">
        <v>16</v>
      </c>
      <c r="C35" s="107"/>
      <c r="D35" s="129" t="s">
        <v>34</v>
      </c>
      <c r="E35" s="106"/>
      <c r="F35" s="126" t="s">
        <v>37</v>
      </c>
      <c r="G35" s="195"/>
      <c r="H35" s="226"/>
      <c r="I35" s="126" t="s">
        <v>37</v>
      </c>
      <c r="J35" s="229"/>
      <c r="K35" s="231"/>
      <c r="L35" s="229"/>
      <c r="M35" s="231"/>
      <c r="N35" s="231"/>
      <c r="O35" s="231"/>
      <c r="P35" s="230"/>
      <c r="Q35" s="229">
        <f t="shared" si="1"/>
        <v>0</v>
      </c>
      <c r="R35" s="231"/>
      <c r="S35" s="229"/>
      <c r="T35" s="230"/>
      <c r="U35" s="138"/>
      <c r="V35" s="118"/>
      <c r="W35" s="229">
        <f t="shared" si="0"/>
        <v>0</v>
      </c>
      <c r="X35" s="230"/>
      <c r="Y35" s="139"/>
      <c r="Z35" s="139"/>
      <c r="AA35" s="140"/>
      <c r="AB35" s="98">
        <f t="shared" si="2"/>
        <v>73.5</v>
      </c>
      <c r="AC35" s="173"/>
    </row>
    <row r="36" spans="1:29" x14ac:dyDescent="0.45">
      <c r="A36" s="108" t="s">
        <v>18</v>
      </c>
      <c r="B36" s="114" t="s">
        <v>76</v>
      </c>
      <c r="C36" s="101"/>
      <c r="D36" s="130" t="s">
        <v>34</v>
      </c>
      <c r="E36" s="115"/>
      <c r="F36" s="125" t="s">
        <v>37</v>
      </c>
      <c r="G36" s="237"/>
      <c r="H36" s="225"/>
      <c r="I36" s="125" t="s">
        <v>37</v>
      </c>
      <c r="J36" s="229"/>
      <c r="K36" s="231"/>
      <c r="L36" s="229"/>
      <c r="M36" s="231"/>
      <c r="N36" s="231"/>
      <c r="O36" s="231"/>
      <c r="P36" s="230"/>
      <c r="Q36" s="229">
        <f t="shared" si="1"/>
        <v>0</v>
      </c>
      <c r="R36" s="231"/>
      <c r="S36" s="304"/>
      <c r="T36" s="305"/>
      <c r="U36" s="138"/>
      <c r="V36" s="118"/>
      <c r="W36" s="229">
        <f t="shared" si="0"/>
        <v>0</v>
      </c>
      <c r="X36" s="230"/>
      <c r="Y36" s="139"/>
      <c r="Z36" s="139"/>
      <c r="AA36" s="140"/>
      <c r="AB36" s="98">
        <f t="shared" si="2"/>
        <v>73.5</v>
      </c>
      <c r="AC36" s="173"/>
    </row>
    <row r="37" spans="1:29" x14ac:dyDescent="0.45">
      <c r="A37" s="109" t="s">
        <v>19</v>
      </c>
      <c r="B37" s="100" t="s">
        <v>76</v>
      </c>
      <c r="C37" s="101"/>
      <c r="D37" s="130" t="s">
        <v>36</v>
      </c>
      <c r="E37" s="103"/>
      <c r="F37" s="128" t="s">
        <v>37</v>
      </c>
      <c r="G37" s="238"/>
      <c r="H37" s="239"/>
      <c r="I37" s="128" t="s">
        <v>37</v>
      </c>
      <c r="J37" s="229"/>
      <c r="K37" s="231"/>
      <c r="L37" s="229"/>
      <c r="M37" s="231"/>
      <c r="N37" s="231"/>
      <c r="O37" s="231"/>
      <c r="P37" s="230"/>
      <c r="Q37" s="229">
        <f t="shared" si="1"/>
        <v>0</v>
      </c>
      <c r="R37" s="231"/>
      <c r="S37" s="304"/>
      <c r="T37" s="305"/>
      <c r="U37" s="138"/>
      <c r="V37" s="118"/>
      <c r="W37" s="229">
        <f t="shared" si="0"/>
        <v>0</v>
      </c>
      <c r="X37" s="230"/>
      <c r="Y37" s="139"/>
      <c r="Z37" s="139"/>
      <c r="AA37" s="140"/>
      <c r="AB37" s="98">
        <f t="shared" si="2"/>
        <v>73.5</v>
      </c>
      <c r="AC37" s="173"/>
    </row>
    <row r="38" spans="1:29" x14ac:dyDescent="0.45">
      <c r="A38" s="110" t="s">
        <v>20</v>
      </c>
      <c r="B38" s="100" t="s">
        <v>76</v>
      </c>
      <c r="C38" s="101"/>
      <c r="D38" s="130" t="s">
        <v>36</v>
      </c>
      <c r="E38" s="106"/>
      <c r="F38" s="126" t="s">
        <v>37</v>
      </c>
      <c r="G38" s="195"/>
      <c r="H38" s="226"/>
      <c r="I38" s="126" t="s">
        <v>37</v>
      </c>
      <c r="J38" s="229"/>
      <c r="K38" s="231"/>
      <c r="L38" s="229"/>
      <c r="M38" s="231"/>
      <c r="N38" s="231"/>
      <c r="O38" s="231"/>
      <c r="P38" s="230"/>
      <c r="Q38" s="229">
        <f t="shared" si="1"/>
        <v>0</v>
      </c>
      <c r="R38" s="231"/>
      <c r="S38" s="229"/>
      <c r="T38" s="230"/>
      <c r="U38" s="138"/>
      <c r="V38" s="118"/>
      <c r="W38" s="229">
        <f t="shared" si="0"/>
        <v>0</v>
      </c>
      <c r="X38" s="230"/>
      <c r="Y38" s="139"/>
      <c r="Z38" s="139"/>
      <c r="AA38" s="140"/>
      <c r="AB38" s="98">
        <f t="shared" si="2"/>
        <v>73.5</v>
      </c>
      <c r="AC38" s="173"/>
    </row>
    <row r="39" spans="1:29" x14ac:dyDescent="0.45">
      <c r="A39" s="244" t="s">
        <v>21</v>
      </c>
      <c r="B39" s="115" t="s">
        <v>23</v>
      </c>
      <c r="C39" s="116"/>
      <c r="D39" s="131" t="s">
        <v>36</v>
      </c>
      <c r="E39" s="115"/>
      <c r="F39" s="125" t="s">
        <v>37</v>
      </c>
      <c r="G39" s="237"/>
      <c r="H39" s="225"/>
      <c r="I39" s="125" t="s">
        <v>37</v>
      </c>
      <c r="J39" s="229"/>
      <c r="K39" s="231"/>
      <c r="L39" s="229"/>
      <c r="M39" s="231"/>
      <c r="N39" s="231"/>
      <c r="O39" s="231"/>
      <c r="P39" s="230"/>
      <c r="Q39" s="229">
        <f t="shared" si="1"/>
        <v>0</v>
      </c>
      <c r="R39" s="231"/>
      <c r="S39" s="229"/>
      <c r="T39" s="230"/>
      <c r="U39" s="138"/>
      <c r="V39" s="118"/>
      <c r="W39" s="229">
        <f t="shared" si="0"/>
        <v>0</v>
      </c>
      <c r="X39" s="230"/>
      <c r="Y39" s="139"/>
      <c r="Z39" s="139"/>
      <c r="AA39" s="140"/>
      <c r="AB39" s="98">
        <f t="shared" si="2"/>
        <v>73.5</v>
      </c>
      <c r="AC39" s="173"/>
    </row>
    <row r="40" spans="1:29" x14ac:dyDescent="0.45">
      <c r="A40" s="245"/>
      <c r="B40" s="106" t="s">
        <v>24</v>
      </c>
      <c r="C40" s="107"/>
      <c r="D40" s="129" t="s">
        <v>34</v>
      </c>
      <c r="E40" s="106"/>
      <c r="F40" s="126" t="s">
        <v>37</v>
      </c>
      <c r="G40" s="195"/>
      <c r="H40" s="226"/>
      <c r="I40" s="126" t="s">
        <v>37</v>
      </c>
      <c r="J40" s="229"/>
      <c r="K40" s="231"/>
      <c r="L40" s="229"/>
      <c r="M40" s="231"/>
      <c r="N40" s="231"/>
      <c r="O40" s="231"/>
      <c r="P40" s="230"/>
      <c r="Q40" s="229">
        <f t="shared" si="1"/>
        <v>0</v>
      </c>
      <c r="R40" s="231"/>
      <c r="S40" s="304"/>
      <c r="T40" s="305"/>
      <c r="U40" s="138"/>
      <c r="V40" s="118"/>
      <c r="W40" s="229">
        <f t="shared" si="0"/>
        <v>0</v>
      </c>
      <c r="X40" s="230"/>
      <c r="Y40" s="139"/>
      <c r="Z40" s="139"/>
      <c r="AA40" s="140"/>
      <c r="AB40" s="98">
        <f t="shared" si="2"/>
        <v>73.5</v>
      </c>
      <c r="AC40" s="173"/>
    </row>
    <row r="41" spans="1:29" x14ac:dyDescent="0.45">
      <c r="A41" s="241" t="s">
        <v>22</v>
      </c>
      <c r="B41" s="115" t="s">
        <v>25</v>
      </c>
      <c r="C41" s="116"/>
      <c r="D41" s="131" t="s">
        <v>36</v>
      </c>
      <c r="E41" s="115"/>
      <c r="F41" s="125" t="s">
        <v>37</v>
      </c>
      <c r="G41" s="193"/>
      <c r="H41" s="225"/>
      <c r="I41" s="125" t="s">
        <v>37</v>
      </c>
      <c r="J41" s="229"/>
      <c r="K41" s="231"/>
      <c r="L41" s="229"/>
      <c r="M41" s="231"/>
      <c r="N41" s="231"/>
      <c r="O41" s="231"/>
      <c r="P41" s="230"/>
      <c r="Q41" s="229">
        <f t="shared" si="1"/>
        <v>0</v>
      </c>
      <c r="R41" s="231"/>
      <c r="S41" s="229"/>
      <c r="T41" s="230"/>
      <c r="U41" s="138"/>
      <c r="V41" s="118"/>
      <c r="W41" s="229">
        <f t="shared" si="0"/>
        <v>0</v>
      </c>
      <c r="X41" s="230"/>
      <c r="Y41" s="139"/>
      <c r="Z41" s="139"/>
      <c r="AA41" s="140"/>
      <c r="AB41" s="98">
        <f t="shared" si="2"/>
        <v>73.5</v>
      </c>
      <c r="AC41" s="173"/>
    </row>
    <row r="42" spans="1:29" x14ac:dyDescent="0.45">
      <c r="A42" s="242"/>
      <c r="B42" s="103" t="s">
        <v>26</v>
      </c>
      <c r="C42" s="104"/>
      <c r="D42" s="132"/>
      <c r="E42" s="103"/>
      <c r="F42" s="128" t="s">
        <v>37</v>
      </c>
      <c r="G42" s="240"/>
      <c r="H42" s="239"/>
      <c r="I42" s="128"/>
      <c r="J42" s="229"/>
      <c r="K42" s="231"/>
      <c r="L42" s="229"/>
      <c r="M42" s="231"/>
      <c r="N42" s="231"/>
      <c r="O42" s="231"/>
      <c r="P42" s="230"/>
      <c r="Q42" s="229">
        <f t="shared" si="1"/>
        <v>0</v>
      </c>
      <c r="R42" s="231"/>
      <c r="S42" s="229"/>
      <c r="T42" s="230"/>
      <c r="U42" s="138"/>
      <c r="V42" s="118"/>
      <c r="W42" s="229">
        <f t="shared" si="0"/>
        <v>0</v>
      </c>
      <c r="X42" s="230"/>
      <c r="Y42" s="139"/>
      <c r="Z42" s="139"/>
      <c r="AA42" s="140"/>
      <c r="AB42" s="98">
        <f t="shared" si="2"/>
        <v>73.5</v>
      </c>
      <c r="AC42" s="173"/>
    </row>
    <row r="43" spans="1:29" x14ac:dyDescent="0.45">
      <c r="A43" s="243"/>
      <c r="B43" s="103" t="s">
        <v>27</v>
      </c>
      <c r="C43" s="104"/>
      <c r="D43" s="132" t="s">
        <v>36</v>
      </c>
      <c r="E43" s="106"/>
      <c r="F43" s="126" t="s">
        <v>37</v>
      </c>
      <c r="G43" s="195"/>
      <c r="H43" s="226"/>
      <c r="I43" s="126"/>
      <c r="J43" s="229"/>
      <c r="K43" s="231"/>
      <c r="L43" s="229"/>
      <c r="M43" s="231"/>
      <c r="N43" s="231"/>
      <c r="O43" s="231"/>
      <c r="P43" s="230"/>
      <c r="Q43" s="229">
        <f t="shared" si="1"/>
        <v>0</v>
      </c>
      <c r="R43" s="231"/>
      <c r="S43" s="229"/>
      <c r="T43" s="230"/>
      <c r="U43" s="138"/>
      <c r="V43" s="118"/>
      <c r="W43" s="229">
        <f t="shared" si="0"/>
        <v>0</v>
      </c>
      <c r="X43" s="230"/>
      <c r="Y43" s="139"/>
      <c r="Z43" s="139"/>
      <c r="AA43" s="140"/>
      <c r="AB43" s="98">
        <f t="shared" si="2"/>
        <v>73.5</v>
      </c>
      <c r="AC43" s="173"/>
    </row>
    <row r="44" spans="1:29" x14ac:dyDescent="0.45">
      <c r="A44" s="306" t="s">
        <v>81</v>
      </c>
      <c r="B44" s="115" t="s">
        <v>28</v>
      </c>
      <c r="C44" s="116"/>
      <c r="D44" s="131" t="s">
        <v>36</v>
      </c>
      <c r="E44" s="115"/>
      <c r="F44" s="125" t="s">
        <v>37</v>
      </c>
      <c r="G44" s="193"/>
      <c r="H44" s="225"/>
      <c r="I44" s="125" t="s">
        <v>37</v>
      </c>
      <c r="J44" s="229"/>
      <c r="K44" s="231"/>
      <c r="L44" s="229"/>
      <c r="M44" s="231"/>
      <c r="N44" s="231"/>
      <c r="O44" s="231"/>
      <c r="P44" s="230"/>
      <c r="Q44" s="229">
        <f t="shared" si="1"/>
        <v>0</v>
      </c>
      <c r="R44" s="231"/>
      <c r="S44" s="229"/>
      <c r="T44" s="230"/>
      <c r="U44" s="138"/>
      <c r="V44" s="118"/>
      <c r="W44" s="229">
        <f t="shared" si="0"/>
        <v>0</v>
      </c>
      <c r="X44" s="230"/>
      <c r="Y44" s="139"/>
      <c r="Z44" s="139"/>
      <c r="AA44" s="140"/>
      <c r="AB44" s="98">
        <f t="shared" si="2"/>
        <v>73.5</v>
      </c>
      <c r="AC44" s="173"/>
    </row>
    <row r="45" spans="1:29" x14ac:dyDescent="0.45">
      <c r="A45" s="307"/>
      <c r="B45" s="106" t="s">
        <v>29</v>
      </c>
      <c r="C45" s="107"/>
      <c r="D45" s="129" t="s">
        <v>36</v>
      </c>
      <c r="E45" s="106"/>
      <c r="F45" s="126" t="s">
        <v>37</v>
      </c>
      <c r="G45" s="195"/>
      <c r="H45" s="226"/>
      <c r="I45" s="126" t="s">
        <v>37</v>
      </c>
      <c r="J45" s="229"/>
      <c r="K45" s="231"/>
      <c r="L45" s="229"/>
      <c r="M45" s="231"/>
      <c r="N45" s="231"/>
      <c r="O45" s="231"/>
      <c r="P45" s="230"/>
      <c r="Q45" s="229">
        <f t="shared" si="1"/>
        <v>0</v>
      </c>
      <c r="R45" s="231"/>
      <c r="S45" s="229"/>
      <c r="T45" s="230"/>
      <c r="U45" s="138"/>
      <c r="V45" s="118"/>
      <c r="W45" s="229">
        <f t="shared" si="0"/>
        <v>0</v>
      </c>
      <c r="X45" s="230"/>
      <c r="Y45" s="139"/>
      <c r="Z45" s="139"/>
      <c r="AA45" s="140"/>
      <c r="AB45" s="98">
        <f t="shared" si="2"/>
        <v>73.5</v>
      </c>
      <c r="AC45" s="173"/>
    </row>
    <row r="46" spans="1:29" x14ac:dyDescent="0.45">
      <c r="A46" s="290" t="s">
        <v>85</v>
      </c>
      <c r="B46" s="100" t="s">
        <v>31</v>
      </c>
      <c r="C46" s="101"/>
      <c r="D46" s="130" t="s">
        <v>34</v>
      </c>
      <c r="E46" s="100"/>
      <c r="F46" s="127" t="s">
        <v>37</v>
      </c>
      <c r="G46" s="258"/>
      <c r="H46" s="192"/>
      <c r="I46" s="127" t="s">
        <v>37</v>
      </c>
      <c r="J46" s="229"/>
      <c r="K46" s="231"/>
      <c r="L46" s="229"/>
      <c r="M46" s="231"/>
      <c r="N46" s="231"/>
      <c r="O46" s="231"/>
      <c r="P46" s="230"/>
      <c r="Q46" s="229">
        <f t="shared" si="1"/>
        <v>0</v>
      </c>
      <c r="R46" s="231"/>
      <c r="S46" s="229"/>
      <c r="T46" s="230"/>
      <c r="U46" s="138"/>
      <c r="V46" s="118"/>
      <c r="W46" s="229">
        <f t="shared" si="0"/>
        <v>0</v>
      </c>
      <c r="X46" s="230"/>
      <c r="Y46" s="139"/>
      <c r="Z46" s="139"/>
      <c r="AA46" s="140"/>
      <c r="AB46" s="98">
        <f t="shared" si="2"/>
        <v>73.5</v>
      </c>
      <c r="AC46" s="173"/>
    </row>
    <row r="47" spans="1:29" x14ac:dyDescent="0.45">
      <c r="A47" s="291"/>
      <c r="B47" s="100" t="s">
        <v>83</v>
      </c>
      <c r="C47" s="101"/>
      <c r="D47" s="130" t="s">
        <v>34</v>
      </c>
      <c r="E47" s="100"/>
      <c r="F47" s="127" t="s">
        <v>37</v>
      </c>
      <c r="G47" s="258"/>
      <c r="H47" s="192"/>
      <c r="I47" s="127" t="s">
        <v>37</v>
      </c>
      <c r="J47" s="229"/>
      <c r="K47" s="231"/>
      <c r="L47" s="229"/>
      <c r="M47" s="231"/>
      <c r="N47" s="231"/>
      <c r="O47" s="231"/>
      <c r="P47" s="230"/>
      <c r="Q47" s="229">
        <f t="shared" si="1"/>
        <v>0</v>
      </c>
      <c r="R47" s="231"/>
      <c r="S47" s="229"/>
      <c r="T47" s="230"/>
      <c r="U47" s="138"/>
      <c r="V47" s="118"/>
      <c r="W47" s="229">
        <f t="shared" si="0"/>
        <v>0</v>
      </c>
      <c r="X47" s="230"/>
      <c r="Y47" s="139"/>
      <c r="Z47" s="139"/>
      <c r="AA47" s="140"/>
      <c r="AB47" s="98">
        <f t="shared" si="2"/>
        <v>73.5</v>
      </c>
      <c r="AC47" s="173"/>
    </row>
    <row r="48" spans="1:29" x14ac:dyDescent="0.45">
      <c r="A48" s="292"/>
      <c r="B48" s="115" t="s">
        <v>84</v>
      </c>
      <c r="C48" s="116"/>
      <c r="D48" s="131" t="s">
        <v>34</v>
      </c>
      <c r="E48" s="115"/>
      <c r="F48" s="125" t="s">
        <v>37</v>
      </c>
      <c r="G48" s="193"/>
      <c r="H48" s="225"/>
      <c r="I48" s="125" t="s">
        <v>37</v>
      </c>
      <c r="J48" s="229"/>
      <c r="K48" s="231"/>
      <c r="L48" s="229"/>
      <c r="M48" s="231"/>
      <c r="N48" s="231"/>
      <c r="O48" s="231"/>
      <c r="P48" s="230"/>
      <c r="Q48" s="229">
        <f t="shared" si="1"/>
        <v>0</v>
      </c>
      <c r="R48" s="231"/>
      <c r="S48" s="229"/>
      <c r="T48" s="230"/>
      <c r="U48" s="138"/>
      <c r="V48" s="118"/>
      <c r="W48" s="229">
        <f t="shared" si="0"/>
        <v>0</v>
      </c>
      <c r="X48" s="230"/>
      <c r="Y48" s="139"/>
      <c r="Z48" s="139"/>
      <c r="AA48" s="140"/>
      <c r="AB48" s="98">
        <f t="shared" si="2"/>
        <v>73.5</v>
      </c>
      <c r="AC48" s="173"/>
    </row>
    <row r="49" spans="1:29" x14ac:dyDescent="0.45">
      <c r="A49" s="246" t="s">
        <v>268</v>
      </c>
      <c r="B49" s="144" t="s">
        <v>86</v>
      </c>
      <c r="C49" s="145"/>
      <c r="D49" s="146"/>
      <c r="E49" s="144"/>
      <c r="F49" s="147" t="s">
        <v>37</v>
      </c>
      <c r="G49" s="248"/>
      <c r="H49" s="249"/>
      <c r="I49" s="147" t="s">
        <v>37</v>
      </c>
      <c r="J49" s="229"/>
      <c r="K49" s="231"/>
      <c r="L49" s="229"/>
      <c r="M49" s="231"/>
      <c r="N49" s="231"/>
      <c r="O49" s="231"/>
      <c r="P49" s="230"/>
      <c r="Q49" s="229">
        <f t="shared" si="1"/>
        <v>0</v>
      </c>
      <c r="R49" s="231"/>
      <c r="S49" s="229"/>
      <c r="T49" s="230"/>
      <c r="U49" s="138"/>
      <c r="V49" s="118"/>
      <c r="W49" s="229">
        <f t="shared" si="0"/>
        <v>0</v>
      </c>
      <c r="X49" s="230"/>
      <c r="Y49" s="139"/>
      <c r="Z49" s="139"/>
      <c r="AA49" s="140"/>
      <c r="AB49" s="98">
        <f t="shared" si="2"/>
        <v>73.5</v>
      </c>
      <c r="AC49" s="173"/>
    </row>
    <row r="50" spans="1:29" x14ac:dyDescent="0.45">
      <c r="A50" s="247"/>
      <c r="B50" s="144" t="s">
        <v>87</v>
      </c>
      <c r="C50" s="145"/>
      <c r="D50" s="146"/>
      <c r="E50" s="144"/>
      <c r="F50" s="147" t="s">
        <v>37</v>
      </c>
      <c r="G50" s="248"/>
      <c r="H50" s="249"/>
      <c r="I50" s="147" t="s">
        <v>37</v>
      </c>
      <c r="J50" s="229"/>
      <c r="K50" s="231"/>
      <c r="L50" s="229"/>
      <c r="M50" s="231"/>
      <c r="N50" s="231"/>
      <c r="O50" s="231"/>
      <c r="P50" s="230"/>
      <c r="Q50" s="229">
        <f t="shared" si="1"/>
        <v>0</v>
      </c>
      <c r="R50" s="231"/>
      <c r="S50" s="229"/>
      <c r="T50" s="230"/>
      <c r="U50" s="138"/>
      <c r="V50" s="118"/>
      <c r="W50" s="229">
        <f t="shared" si="0"/>
        <v>0</v>
      </c>
      <c r="X50" s="230"/>
      <c r="Y50" s="139"/>
      <c r="Z50" s="139"/>
      <c r="AA50" s="140"/>
      <c r="AB50" s="98">
        <f t="shared" si="2"/>
        <v>73.5</v>
      </c>
      <c r="AC50" s="173"/>
    </row>
    <row r="51" spans="1:29" x14ac:dyDescent="0.45">
      <c r="A51" s="247"/>
      <c r="B51" s="144" t="s">
        <v>88</v>
      </c>
      <c r="C51" s="145"/>
      <c r="D51" s="146"/>
      <c r="E51" s="144"/>
      <c r="F51" s="147" t="s">
        <v>37</v>
      </c>
      <c r="G51" s="248"/>
      <c r="H51" s="249"/>
      <c r="I51" s="147" t="s">
        <v>37</v>
      </c>
      <c r="J51" s="229"/>
      <c r="K51" s="231"/>
      <c r="L51" s="229"/>
      <c r="M51" s="231"/>
      <c r="N51" s="231"/>
      <c r="O51" s="231"/>
      <c r="P51" s="230"/>
      <c r="Q51" s="229">
        <f t="shared" si="1"/>
        <v>0</v>
      </c>
      <c r="R51" s="231"/>
      <c r="S51" s="229"/>
      <c r="T51" s="230"/>
      <c r="U51" s="138"/>
      <c r="V51" s="118"/>
      <c r="W51" s="229"/>
      <c r="X51" s="230"/>
      <c r="Y51" s="139"/>
      <c r="Z51" s="139"/>
      <c r="AA51" s="140"/>
      <c r="AB51" s="98">
        <f t="shared" si="2"/>
        <v>73.5</v>
      </c>
      <c r="AC51" s="173"/>
    </row>
    <row r="52" spans="1:29" x14ac:dyDescent="0.45">
      <c r="A52" s="246" t="s">
        <v>269</v>
      </c>
      <c r="B52" s="144" t="s">
        <v>86</v>
      </c>
      <c r="C52" s="145"/>
      <c r="D52" s="146"/>
      <c r="E52" s="144"/>
      <c r="F52" s="147" t="s">
        <v>37</v>
      </c>
      <c r="G52" s="248"/>
      <c r="H52" s="249"/>
      <c r="I52" s="147" t="s">
        <v>37</v>
      </c>
      <c r="J52" s="229"/>
      <c r="K52" s="231"/>
      <c r="L52" s="229"/>
      <c r="M52" s="231"/>
      <c r="N52" s="231"/>
      <c r="O52" s="231"/>
      <c r="P52" s="230"/>
      <c r="Q52" s="229">
        <f t="shared" si="1"/>
        <v>0</v>
      </c>
      <c r="R52" s="231"/>
      <c r="S52" s="229"/>
      <c r="T52" s="230"/>
      <c r="U52" s="138"/>
      <c r="V52" s="118"/>
      <c r="W52" s="229"/>
      <c r="X52" s="230"/>
      <c r="Y52" s="139"/>
      <c r="Z52" s="139"/>
      <c r="AA52" s="140"/>
      <c r="AB52" s="98">
        <f t="shared" si="2"/>
        <v>73.5</v>
      </c>
      <c r="AC52" s="173"/>
    </row>
    <row r="53" spans="1:29" x14ac:dyDescent="0.45">
      <c r="A53" s="247"/>
      <c r="B53" s="144" t="s">
        <v>87</v>
      </c>
      <c r="C53" s="145"/>
      <c r="D53" s="146"/>
      <c r="E53" s="144"/>
      <c r="F53" s="147" t="s">
        <v>37</v>
      </c>
      <c r="G53" s="248"/>
      <c r="H53" s="249"/>
      <c r="I53" s="147" t="s">
        <v>37</v>
      </c>
      <c r="J53" s="229"/>
      <c r="K53" s="231"/>
      <c r="L53" s="229"/>
      <c r="M53" s="231"/>
      <c r="N53" s="231"/>
      <c r="O53" s="231"/>
      <c r="P53" s="230"/>
      <c r="Q53" s="229">
        <f t="shared" si="1"/>
        <v>0</v>
      </c>
      <c r="R53" s="231"/>
      <c r="S53" s="229"/>
      <c r="T53" s="230"/>
      <c r="U53" s="138"/>
      <c r="V53" s="118"/>
      <c r="W53" s="229"/>
      <c r="X53" s="230"/>
      <c r="Y53" s="139"/>
      <c r="Z53" s="139"/>
      <c r="AA53" s="140"/>
      <c r="AB53" s="98">
        <f t="shared" si="2"/>
        <v>73.5</v>
      </c>
      <c r="AC53" s="173"/>
    </row>
    <row r="54" spans="1:29" x14ac:dyDescent="0.45">
      <c r="A54" s="247"/>
      <c r="B54" s="144" t="s">
        <v>88</v>
      </c>
      <c r="C54" s="145"/>
      <c r="D54" s="146"/>
      <c r="E54" s="144"/>
      <c r="F54" s="147" t="s">
        <v>37</v>
      </c>
      <c r="G54" s="248"/>
      <c r="H54" s="249"/>
      <c r="I54" s="147" t="s">
        <v>37</v>
      </c>
      <c r="J54" s="229"/>
      <c r="K54" s="231"/>
      <c r="L54" s="229"/>
      <c r="M54" s="231"/>
      <c r="N54" s="231"/>
      <c r="O54" s="231"/>
      <c r="P54" s="230"/>
      <c r="Q54" s="229">
        <f t="shared" si="1"/>
        <v>0</v>
      </c>
      <c r="R54" s="231"/>
      <c r="S54" s="229"/>
      <c r="T54" s="230"/>
      <c r="U54" s="138"/>
      <c r="V54" s="118"/>
      <c r="W54" s="229"/>
      <c r="X54" s="230"/>
      <c r="Y54" s="139"/>
      <c r="Z54" s="139"/>
      <c r="AA54" s="140"/>
      <c r="AB54" s="98">
        <f t="shared" si="2"/>
        <v>73.5</v>
      </c>
      <c r="AC54" s="173"/>
    </row>
    <row r="55" spans="1:29" x14ac:dyDescent="0.45">
      <c r="A55" s="246" t="s">
        <v>270</v>
      </c>
      <c r="B55" s="144" t="s">
        <v>86</v>
      </c>
      <c r="C55" s="145"/>
      <c r="D55" s="146"/>
      <c r="E55" s="144"/>
      <c r="F55" s="147" t="s">
        <v>37</v>
      </c>
      <c r="G55" s="248"/>
      <c r="H55" s="249"/>
      <c r="I55" s="147" t="s">
        <v>37</v>
      </c>
      <c r="J55" s="229"/>
      <c r="K55" s="231"/>
      <c r="L55" s="229"/>
      <c r="M55" s="231"/>
      <c r="N55" s="231"/>
      <c r="O55" s="231"/>
      <c r="P55" s="230"/>
      <c r="Q55" s="229">
        <f t="shared" si="1"/>
        <v>0</v>
      </c>
      <c r="R55" s="231"/>
      <c r="S55" s="229"/>
      <c r="T55" s="230"/>
      <c r="U55" s="138"/>
      <c r="V55" s="118"/>
      <c r="W55" s="229"/>
      <c r="X55" s="230"/>
      <c r="Y55" s="139"/>
      <c r="Z55" s="139"/>
      <c r="AA55" s="140"/>
      <c r="AB55" s="98">
        <f t="shared" si="2"/>
        <v>73.5</v>
      </c>
      <c r="AC55" s="173"/>
    </row>
    <row r="56" spans="1:29" x14ac:dyDescent="0.45">
      <c r="A56" s="247"/>
      <c r="B56" s="144" t="s">
        <v>87</v>
      </c>
      <c r="C56" s="145"/>
      <c r="D56" s="146"/>
      <c r="E56" s="144"/>
      <c r="F56" s="147" t="s">
        <v>37</v>
      </c>
      <c r="G56" s="248"/>
      <c r="H56" s="249"/>
      <c r="I56" s="147" t="s">
        <v>37</v>
      </c>
      <c r="J56" s="229"/>
      <c r="K56" s="231"/>
      <c r="L56" s="229"/>
      <c r="M56" s="231"/>
      <c r="N56" s="231"/>
      <c r="O56" s="231"/>
      <c r="P56" s="230"/>
      <c r="Q56" s="229">
        <f t="shared" si="1"/>
        <v>0</v>
      </c>
      <c r="R56" s="231"/>
      <c r="S56" s="229"/>
      <c r="T56" s="230"/>
      <c r="U56" s="138"/>
      <c r="V56" s="118"/>
      <c r="W56" s="229"/>
      <c r="X56" s="230"/>
      <c r="Y56" s="139"/>
      <c r="Z56" s="139"/>
      <c r="AA56" s="140"/>
      <c r="AB56" s="98">
        <f t="shared" si="2"/>
        <v>73.5</v>
      </c>
      <c r="AC56" s="173"/>
    </row>
    <row r="57" spans="1:29" x14ac:dyDescent="0.45">
      <c r="A57" s="247"/>
      <c r="B57" s="144" t="s">
        <v>88</v>
      </c>
      <c r="C57" s="145"/>
      <c r="D57" s="146"/>
      <c r="E57" s="144"/>
      <c r="F57" s="147" t="s">
        <v>37</v>
      </c>
      <c r="G57" s="248"/>
      <c r="H57" s="249"/>
      <c r="I57" s="147" t="s">
        <v>37</v>
      </c>
      <c r="J57" s="229"/>
      <c r="K57" s="231"/>
      <c r="L57" s="229"/>
      <c r="M57" s="231"/>
      <c r="N57" s="231"/>
      <c r="O57" s="231"/>
      <c r="P57" s="230"/>
      <c r="Q57" s="229">
        <f t="shared" si="1"/>
        <v>0</v>
      </c>
      <c r="R57" s="231"/>
      <c r="S57" s="229"/>
      <c r="T57" s="230"/>
      <c r="U57" s="138"/>
      <c r="V57" s="118"/>
      <c r="W57" s="229"/>
      <c r="X57" s="230"/>
      <c r="Y57" s="139"/>
      <c r="Z57" s="139"/>
      <c r="AA57" s="140"/>
      <c r="AB57" s="98">
        <f t="shared" si="2"/>
        <v>73.5</v>
      </c>
      <c r="AC57" s="173"/>
    </row>
    <row r="58" spans="1:29" x14ac:dyDescent="0.45">
      <c r="A58" s="246" t="s">
        <v>271</v>
      </c>
      <c r="B58" s="144" t="s">
        <v>86</v>
      </c>
      <c r="C58" s="145"/>
      <c r="D58" s="146"/>
      <c r="E58" s="144"/>
      <c r="F58" s="147" t="s">
        <v>37</v>
      </c>
      <c r="G58" s="248"/>
      <c r="H58" s="249"/>
      <c r="I58" s="147" t="s">
        <v>37</v>
      </c>
      <c r="J58" s="229"/>
      <c r="K58" s="231"/>
      <c r="L58" s="229"/>
      <c r="M58" s="231"/>
      <c r="N58" s="231"/>
      <c r="O58" s="231"/>
      <c r="P58" s="230"/>
      <c r="Q58" s="229">
        <f t="shared" si="1"/>
        <v>0</v>
      </c>
      <c r="R58" s="231"/>
      <c r="S58" s="229"/>
      <c r="T58" s="230"/>
      <c r="U58" s="138"/>
      <c r="V58" s="118"/>
      <c r="W58" s="229"/>
      <c r="X58" s="230"/>
      <c r="Y58" s="139"/>
      <c r="Z58" s="139"/>
      <c r="AA58" s="140"/>
      <c r="AB58" s="98">
        <f t="shared" si="2"/>
        <v>73.5</v>
      </c>
      <c r="AC58" s="173"/>
    </row>
    <row r="59" spans="1:29" x14ac:dyDescent="0.45">
      <c r="A59" s="247"/>
      <c r="B59" s="144" t="s">
        <v>87</v>
      </c>
      <c r="C59" s="145"/>
      <c r="D59" s="146"/>
      <c r="E59" s="144"/>
      <c r="F59" s="147" t="s">
        <v>37</v>
      </c>
      <c r="G59" s="248"/>
      <c r="H59" s="249"/>
      <c r="I59" s="147" t="s">
        <v>37</v>
      </c>
      <c r="J59" s="229"/>
      <c r="K59" s="231"/>
      <c r="L59" s="229"/>
      <c r="M59" s="231"/>
      <c r="N59" s="231"/>
      <c r="O59" s="231"/>
      <c r="P59" s="230"/>
      <c r="Q59" s="229">
        <f t="shared" si="1"/>
        <v>0</v>
      </c>
      <c r="R59" s="231"/>
      <c r="S59" s="229"/>
      <c r="T59" s="230"/>
      <c r="U59" s="138"/>
      <c r="V59" s="118"/>
      <c r="W59" s="229"/>
      <c r="X59" s="230"/>
      <c r="Y59" s="139"/>
      <c r="Z59" s="139"/>
      <c r="AA59" s="140"/>
      <c r="AB59" s="98">
        <f t="shared" si="2"/>
        <v>73.5</v>
      </c>
      <c r="AC59" s="173"/>
    </row>
    <row r="60" spans="1:29" x14ac:dyDescent="0.45">
      <c r="A60" s="247"/>
      <c r="B60" s="144" t="s">
        <v>88</v>
      </c>
      <c r="C60" s="145"/>
      <c r="D60" s="146"/>
      <c r="E60" s="144"/>
      <c r="F60" s="147" t="s">
        <v>37</v>
      </c>
      <c r="G60" s="248"/>
      <c r="H60" s="249"/>
      <c r="I60" s="147" t="s">
        <v>37</v>
      </c>
      <c r="J60" s="229"/>
      <c r="K60" s="231"/>
      <c r="L60" s="229"/>
      <c r="M60" s="231"/>
      <c r="N60" s="231"/>
      <c r="O60" s="231"/>
      <c r="P60" s="230"/>
      <c r="Q60" s="229">
        <f t="shared" si="1"/>
        <v>0</v>
      </c>
      <c r="R60" s="231"/>
      <c r="S60" s="229"/>
      <c r="T60" s="230"/>
      <c r="U60" s="175"/>
      <c r="V60" s="118"/>
      <c r="W60" s="229"/>
      <c r="X60" s="230"/>
      <c r="Y60" s="139"/>
      <c r="Z60" s="153"/>
      <c r="AA60" s="140"/>
      <c r="AB60" s="98">
        <f t="shared" si="2"/>
        <v>73.5</v>
      </c>
      <c r="AC60" s="173"/>
    </row>
    <row r="61" spans="1:29" x14ac:dyDescent="0.45">
      <c r="A61" s="294" t="s">
        <v>118</v>
      </c>
      <c r="B61" s="115" t="s">
        <v>86</v>
      </c>
      <c r="C61" s="116"/>
      <c r="D61" s="133" t="s">
        <v>34</v>
      </c>
      <c r="E61" s="115"/>
      <c r="F61" s="122" t="s">
        <v>37</v>
      </c>
      <c r="G61" s="193"/>
      <c r="H61" s="225"/>
      <c r="I61" s="125" t="s">
        <v>37</v>
      </c>
      <c r="J61" s="229" t="s">
        <v>90</v>
      </c>
      <c r="K61" s="230"/>
      <c r="L61" s="229"/>
      <c r="M61" s="231"/>
      <c r="N61" s="231"/>
      <c r="O61" s="231"/>
      <c r="P61" s="231"/>
      <c r="Q61" s="231"/>
      <c r="R61" s="231"/>
      <c r="S61" s="231"/>
      <c r="T61" s="231"/>
      <c r="U61" s="231"/>
      <c r="V61" s="231"/>
      <c r="W61" s="231"/>
      <c r="X61" s="231"/>
      <c r="Y61" s="231"/>
      <c r="Z61" s="230"/>
    </row>
    <row r="62" spans="1:29" x14ac:dyDescent="0.45">
      <c r="A62" s="295"/>
      <c r="B62" s="103" t="s">
        <v>87</v>
      </c>
      <c r="C62" s="104"/>
      <c r="D62" s="134" t="s">
        <v>34</v>
      </c>
      <c r="E62" s="103"/>
      <c r="F62" s="123" t="s">
        <v>37</v>
      </c>
      <c r="G62" s="240"/>
      <c r="H62" s="239"/>
      <c r="I62" s="128" t="s">
        <v>37</v>
      </c>
      <c r="J62" s="272"/>
      <c r="K62" s="273"/>
      <c r="L62" s="27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73"/>
    </row>
    <row r="63" spans="1:29" x14ac:dyDescent="0.45">
      <c r="A63" s="296"/>
      <c r="B63" s="106" t="s">
        <v>88</v>
      </c>
      <c r="C63" s="107"/>
      <c r="D63" s="135" t="s">
        <v>34</v>
      </c>
      <c r="E63" s="106"/>
      <c r="F63" s="124" t="s">
        <v>37</v>
      </c>
      <c r="G63" s="293"/>
      <c r="H63" s="226"/>
      <c r="I63" s="126" t="s">
        <v>37</v>
      </c>
      <c r="J63" s="272"/>
      <c r="K63" s="273"/>
      <c r="L63" s="27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73"/>
    </row>
    <row r="64" spans="1:29" x14ac:dyDescent="0.45">
      <c r="A64" s="294" t="s">
        <v>119</v>
      </c>
      <c r="B64" s="115" t="s">
        <v>86</v>
      </c>
      <c r="C64" s="116"/>
      <c r="D64" s="133" t="s">
        <v>34</v>
      </c>
      <c r="E64" s="115"/>
      <c r="F64" s="122" t="s">
        <v>37</v>
      </c>
      <c r="G64" s="193"/>
      <c r="H64" s="225"/>
      <c r="I64" s="125" t="s">
        <v>37</v>
      </c>
      <c r="J64" s="272"/>
      <c r="K64" s="273"/>
      <c r="L64" s="27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73"/>
    </row>
    <row r="65" spans="1:26" x14ac:dyDescent="0.45">
      <c r="A65" s="295"/>
      <c r="B65" s="103" t="s">
        <v>87</v>
      </c>
      <c r="C65" s="104"/>
      <c r="D65" s="134" t="s">
        <v>34</v>
      </c>
      <c r="E65" s="103"/>
      <c r="F65" s="123" t="s">
        <v>37</v>
      </c>
      <c r="G65" s="240"/>
      <c r="H65" s="239"/>
      <c r="I65" s="128" t="s">
        <v>37</v>
      </c>
      <c r="J65" s="272"/>
      <c r="K65" s="273"/>
      <c r="L65" s="272"/>
      <c r="M65" s="282"/>
      <c r="N65" s="282"/>
      <c r="O65" s="282"/>
      <c r="P65" s="282"/>
      <c r="Q65" s="282"/>
      <c r="R65" s="282"/>
      <c r="S65" s="282"/>
      <c r="T65" s="282"/>
      <c r="U65" s="282"/>
      <c r="V65" s="282"/>
      <c r="W65" s="282"/>
      <c r="X65" s="282"/>
      <c r="Y65" s="282"/>
      <c r="Z65" s="273"/>
    </row>
    <row r="66" spans="1:26" x14ac:dyDescent="0.45">
      <c r="A66" s="296"/>
      <c r="B66" s="106" t="s">
        <v>88</v>
      </c>
      <c r="C66" s="107"/>
      <c r="D66" s="135" t="s">
        <v>34</v>
      </c>
      <c r="E66" s="106"/>
      <c r="F66" s="124" t="s">
        <v>37</v>
      </c>
      <c r="G66" s="293"/>
      <c r="H66" s="226"/>
      <c r="I66" s="126" t="s">
        <v>37</v>
      </c>
      <c r="J66" s="274"/>
      <c r="K66" s="275"/>
      <c r="L66" s="274"/>
      <c r="M66" s="283"/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75"/>
    </row>
    <row r="67" spans="1:26" x14ac:dyDescent="0.45">
      <c r="A67" s="276" t="s">
        <v>89</v>
      </c>
      <c r="B67" s="115" t="s">
        <v>86</v>
      </c>
      <c r="C67" s="116"/>
      <c r="D67" s="133" t="s">
        <v>34</v>
      </c>
      <c r="E67" s="115"/>
      <c r="F67" s="122" t="s">
        <v>37</v>
      </c>
      <c r="G67" s="193"/>
      <c r="H67" s="225"/>
      <c r="I67" s="125" t="s">
        <v>37</v>
      </c>
      <c r="J67" s="279" t="s">
        <v>46</v>
      </c>
      <c r="K67" s="193"/>
      <c r="L67" s="225"/>
      <c r="M67" s="225"/>
      <c r="N67" s="225"/>
      <c r="O67" s="225"/>
      <c r="P67" s="225"/>
      <c r="Q67" s="225"/>
      <c r="R67" s="225"/>
      <c r="S67" s="194"/>
      <c r="T67" s="193"/>
      <c r="U67" s="225"/>
      <c r="V67" s="194"/>
      <c r="W67" s="193"/>
      <c r="X67" s="225"/>
      <c r="Y67" s="225"/>
      <c r="Z67" s="194"/>
    </row>
    <row r="68" spans="1:26" x14ac:dyDescent="0.45">
      <c r="A68" s="277"/>
      <c r="B68" s="103" t="s">
        <v>87</v>
      </c>
      <c r="C68" s="104"/>
      <c r="D68" s="134" t="s">
        <v>34</v>
      </c>
      <c r="E68" s="103"/>
      <c r="F68" s="123" t="s">
        <v>37</v>
      </c>
      <c r="G68" s="240"/>
      <c r="H68" s="239"/>
      <c r="I68" s="128" t="s">
        <v>37</v>
      </c>
      <c r="J68" s="280"/>
      <c r="K68" s="240"/>
      <c r="L68" s="239"/>
      <c r="M68" s="239"/>
      <c r="N68" s="239"/>
      <c r="O68" s="239"/>
      <c r="P68" s="239"/>
      <c r="Q68" s="239"/>
      <c r="R68" s="239"/>
      <c r="S68" s="270"/>
      <c r="T68" s="240"/>
      <c r="U68" s="239"/>
      <c r="V68" s="270"/>
      <c r="W68" s="240"/>
      <c r="X68" s="239"/>
      <c r="Y68" s="239"/>
      <c r="Z68" s="270"/>
    </row>
    <row r="69" spans="1:26" x14ac:dyDescent="0.45">
      <c r="A69" s="278"/>
      <c r="B69" s="106" t="s">
        <v>88</v>
      </c>
      <c r="C69" s="107"/>
      <c r="D69" s="135" t="s">
        <v>34</v>
      </c>
      <c r="E69" s="106"/>
      <c r="F69" s="124" t="s">
        <v>37</v>
      </c>
      <c r="G69" s="293"/>
      <c r="H69" s="226"/>
      <c r="I69" s="126" t="s">
        <v>37</v>
      </c>
      <c r="J69" s="281"/>
      <c r="K69" s="195"/>
      <c r="L69" s="226"/>
      <c r="M69" s="226"/>
      <c r="N69" s="226"/>
      <c r="O69" s="226"/>
      <c r="P69" s="226"/>
      <c r="Q69" s="226"/>
      <c r="R69" s="226"/>
      <c r="S69" s="196"/>
      <c r="T69" s="195"/>
      <c r="U69" s="226"/>
      <c r="V69" s="196"/>
      <c r="W69" s="195"/>
      <c r="X69" s="226"/>
      <c r="Y69" s="226"/>
      <c r="Z69" s="196"/>
    </row>
    <row r="70" spans="1:26" x14ac:dyDescent="0.45">
      <c r="A70" s="181" t="s">
        <v>91</v>
      </c>
      <c r="B70" s="192"/>
      <c r="C70" s="192"/>
      <c r="D70" s="182"/>
      <c r="E70" s="258"/>
      <c r="F70" s="259"/>
      <c r="G70" s="259"/>
      <c r="H70" s="259"/>
      <c r="I70" s="127" t="s">
        <v>37</v>
      </c>
      <c r="J70" s="188" t="s">
        <v>151</v>
      </c>
      <c r="K70" s="188"/>
      <c r="L70" s="188"/>
      <c r="M70" s="188"/>
      <c r="N70" s="186">
        <f>E75-E76</f>
        <v>0</v>
      </c>
      <c r="O70" s="187"/>
      <c r="P70" s="187"/>
      <c r="Q70" s="187"/>
      <c r="R70" s="187"/>
      <c r="S70" s="187"/>
      <c r="T70" s="117" t="s">
        <v>117</v>
      </c>
      <c r="U70" s="219" t="s">
        <v>47</v>
      </c>
      <c r="V70" s="142" t="s">
        <v>32</v>
      </c>
      <c r="W70" s="142" t="s">
        <v>45</v>
      </c>
      <c r="X70" s="141" t="s">
        <v>48</v>
      </c>
      <c r="Y70" s="148"/>
      <c r="Z70" s="142" t="s">
        <v>49</v>
      </c>
    </row>
    <row r="71" spans="1:26" x14ac:dyDescent="0.45">
      <c r="A71" s="181" t="s">
        <v>120</v>
      </c>
      <c r="B71" s="192"/>
      <c r="C71" s="192"/>
      <c r="D71" s="182"/>
      <c r="E71" s="256"/>
      <c r="F71" s="257"/>
      <c r="G71" s="257"/>
      <c r="H71" s="257"/>
      <c r="I71" s="127" t="s">
        <v>37</v>
      </c>
      <c r="J71" s="189" t="s">
        <v>152</v>
      </c>
      <c r="K71" s="189"/>
      <c r="L71" s="189"/>
      <c r="M71" s="189"/>
      <c r="N71" s="186"/>
      <c r="O71" s="187"/>
      <c r="P71" s="187"/>
      <c r="Q71" s="187"/>
      <c r="R71" s="187"/>
      <c r="S71" s="187"/>
      <c r="T71" s="117" t="s">
        <v>117</v>
      </c>
      <c r="U71" s="250"/>
      <c r="V71" s="117"/>
      <c r="W71" s="142"/>
      <c r="X71" s="117"/>
      <c r="Y71" s="117"/>
      <c r="Z71" s="142"/>
    </row>
    <row r="72" spans="1:26" x14ac:dyDescent="0.45">
      <c r="A72" s="181" t="s">
        <v>92</v>
      </c>
      <c r="B72" s="192"/>
      <c r="C72" s="192"/>
      <c r="D72" s="182"/>
      <c r="E72" s="256"/>
      <c r="F72" s="257"/>
      <c r="G72" s="257"/>
      <c r="H72" s="257"/>
      <c r="I72" s="127" t="s">
        <v>37</v>
      </c>
      <c r="J72" s="190" t="s">
        <v>126</v>
      </c>
      <c r="K72" s="190"/>
      <c r="L72" s="190"/>
      <c r="M72" s="190"/>
      <c r="N72" s="187"/>
      <c r="O72" s="187"/>
      <c r="P72" s="187"/>
      <c r="Q72" s="187"/>
      <c r="R72" s="187"/>
      <c r="S72" s="187"/>
      <c r="T72" s="117" t="s">
        <v>117</v>
      </c>
      <c r="U72" s="250"/>
      <c r="V72" s="117"/>
      <c r="W72" s="142"/>
      <c r="X72" s="117"/>
      <c r="Y72" s="117"/>
      <c r="Z72" s="142"/>
    </row>
    <row r="73" spans="1:26" x14ac:dyDescent="0.45">
      <c r="A73" s="260" t="s">
        <v>77</v>
      </c>
      <c r="B73" s="261"/>
      <c r="C73" s="261"/>
      <c r="D73" s="262"/>
      <c r="E73" s="112">
        <f>SUM(E14:E45)</f>
        <v>0</v>
      </c>
      <c r="F73" s="127" t="s">
        <v>37</v>
      </c>
      <c r="G73" s="256">
        <f>SUM(G27:H45)</f>
        <v>0</v>
      </c>
      <c r="H73" s="257"/>
      <c r="I73" s="127" t="s">
        <v>37</v>
      </c>
      <c r="J73" s="188" t="s">
        <v>153</v>
      </c>
      <c r="K73" s="188"/>
      <c r="L73" s="188"/>
      <c r="M73" s="188"/>
      <c r="N73" s="187"/>
      <c r="O73" s="187"/>
      <c r="P73" s="187"/>
      <c r="Q73" s="187"/>
      <c r="R73" s="187"/>
      <c r="S73" s="187"/>
      <c r="T73" s="117" t="s">
        <v>117</v>
      </c>
      <c r="U73" s="250"/>
      <c r="V73" s="117"/>
      <c r="W73" s="142"/>
      <c r="X73" s="117"/>
      <c r="Y73" s="117"/>
      <c r="Z73" s="142"/>
    </row>
    <row r="74" spans="1:26" x14ac:dyDescent="0.45">
      <c r="A74" s="260" t="s">
        <v>72</v>
      </c>
      <c r="B74" s="261"/>
      <c r="C74" s="261"/>
      <c r="D74" s="262"/>
      <c r="E74" s="99"/>
      <c r="F74" s="121" t="s">
        <v>41</v>
      </c>
      <c r="G74" s="256">
        <f>G73*E74/100</f>
        <v>0</v>
      </c>
      <c r="H74" s="257"/>
      <c r="I74" s="127" t="s">
        <v>37</v>
      </c>
      <c r="J74" s="191" t="s">
        <v>154</v>
      </c>
      <c r="K74" s="191"/>
      <c r="L74" s="191"/>
      <c r="M74" s="191"/>
      <c r="N74" s="187"/>
      <c r="O74" s="187"/>
      <c r="P74" s="187"/>
      <c r="Q74" s="187"/>
      <c r="R74" s="187"/>
      <c r="S74" s="187"/>
      <c r="T74" s="117" t="s">
        <v>117</v>
      </c>
      <c r="U74" s="250"/>
      <c r="V74" s="117"/>
      <c r="W74" s="142"/>
      <c r="X74" s="117"/>
      <c r="Y74" s="117"/>
      <c r="Z74" s="142"/>
    </row>
    <row r="75" spans="1:26" x14ac:dyDescent="0.45">
      <c r="A75" s="241" t="s">
        <v>122</v>
      </c>
      <c r="B75" s="241"/>
      <c r="C75" s="241"/>
      <c r="D75" s="241"/>
      <c r="E75" s="256">
        <f>E73+G73+G74</f>
        <v>0</v>
      </c>
      <c r="F75" s="257"/>
      <c r="G75" s="257"/>
      <c r="H75" s="257"/>
      <c r="I75" s="127" t="s">
        <v>37</v>
      </c>
      <c r="J75" s="189" t="s">
        <v>155</v>
      </c>
      <c r="K75" s="189"/>
      <c r="L75" s="189"/>
      <c r="M75" s="189"/>
      <c r="N75" s="187"/>
      <c r="O75" s="187"/>
      <c r="P75" s="187"/>
      <c r="Q75" s="187"/>
      <c r="R75" s="187"/>
      <c r="S75" s="187"/>
      <c r="T75" s="117" t="s">
        <v>117</v>
      </c>
      <c r="U75" s="250"/>
      <c r="V75" s="151"/>
      <c r="W75" s="151"/>
      <c r="X75" s="117"/>
      <c r="Y75" s="117"/>
      <c r="Z75" s="142" t="s">
        <v>50</v>
      </c>
    </row>
    <row r="76" spans="1:26" x14ac:dyDescent="0.45">
      <c r="A76" s="241" t="s">
        <v>123</v>
      </c>
      <c r="B76" s="241"/>
      <c r="C76" s="241"/>
      <c r="D76" s="241"/>
      <c r="E76" s="251">
        <f>ROUNDDOWN((E75-E25)*0.2+E25*0.5,-2)</f>
        <v>0</v>
      </c>
      <c r="F76" s="252"/>
      <c r="G76" s="252"/>
      <c r="H76" s="252"/>
      <c r="I76" s="127" t="s">
        <v>37</v>
      </c>
      <c r="J76" s="271" t="s">
        <v>156</v>
      </c>
      <c r="K76" s="271"/>
      <c r="L76" s="271"/>
      <c r="M76" s="271"/>
      <c r="N76" s="187"/>
      <c r="O76" s="187"/>
      <c r="P76" s="187"/>
      <c r="Q76" s="187"/>
      <c r="R76" s="187"/>
      <c r="S76" s="187"/>
      <c r="T76" s="117" t="s">
        <v>117</v>
      </c>
      <c r="U76" s="250"/>
      <c r="V76" s="149"/>
      <c r="W76" s="150"/>
      <c r="X76" s="117"/>
      <c r="Y76" s="117"/>
      <c r="Z76" s="142" t="s">
        <v>51</v>
      </c>
    </row>
    <row r="77" spans="1:26" x14ac:dyDescent="0.45">
      <c r="A77" s="241" t="s">
        <v>124</v>
      </c>
      <c r="B77" s="241"/>
      <c r="C77" s="241"/>
      <c r="D77" s="241"/>
      <c r="E77" s="253"/>
      <c r="F77" s="254"/>
      <c r="G77" s="254"/>
      <c r="H77" s="254"/>
      <c r="I77" s="125" t="s">
        <v>37</v>
      </c>
      <c r="J77" s="255" t="s">
        <v>157</v>
      </c>
      <c r="K77" s="255"/>
      <c r="L77" s="255"/>
      <c r="M77" s="255"/>
      <c r="N77" s="187"/>
      <c r="O77" s="187"/>
      <c r="P77" s="187"/>
      <c r="Q77" s="187"/>
      <c r="R77" s="187"/>
      <c r="S77" s="187"/>
      <c r="T77" s="117" t="s">
        <v>117</v>
      </c>
      <c r="U77" s="250"/>
      <c r="V77" s="149"/>
      <c r="W77" s="150"/>
      <c r="X77" s="117"/>
      <c r="Y77" s="117"/>
      <c r="Z77" s="142" t="s">
        <v>52</v>
      </c>
    </row>
    <row r="78" spans="1:26" x14ac:dyDescent="0.45">
      <c r="A78" s="188" t="s">
        <v>125</v>
      </c>
      <c r="B78" s="188"/>
      <c r="C78" s="188"/>
      <c r="D78" s="188"/>
      <c r="E78" s="251"/>
      <c r="F78" s="252"/>
      <c r="G78" s="252"/>
      <c r="H78" s="252"/>
      <c r="I78" s="125" t="s">
        <v>37</v>
      </c>
      <c r="J78" s="255" t="s">
        <v>158</v>
      </c>
      <c r="K78" s="255"/>
      <c r="L78" s="255"/>
      <c r="M78" s="255"/>
      <c r="N78" s="187"/>
      <c r="O78" s="187"/>
      <c r="P78" s="187"/>
      <c r="Q78" s="187"/>
      <c r="R78" s="187"/>
      <c r="S78" s="187"/>
      <c r="T78" s="117" t="s">
        <v>117</v>
      </c>
      <c r="U78" s="250"/>
      <c r="V78" s="151"/>
      <c r="W78" s="151"/>
      <c r="X78" s="117"/>
      <c r="Y78" s="117"/>
      <c r="Z78" s="142" t="s">
        <v>53</v>
      </c>
    </row>
    <row r="79" spans="1:26" x14ac:dyDescent="0.45">
      <c r="A79" s="117" t="s">
        <v>30</v>
      </c>
      <c r="B79" s="187"/>
      <c r="C79" s="187"/>
      <c r="D79" s="187"/>
      <c r="E79" s="136" t="s">
        <v>42</v>
      </c>
      <c r="F79" s="187"/>
      <c r="G79" s="187"/>
      <c r="H79" s="187"/>
      <c r="I79" s="187"/>
      <c r="J79" s="183" t="s">
        <v>159</v>
      </c>
      <c r="K79" s="184"/>
      <c r="L79" s="184"/>
      <c r="M79" s="185"/>
      <c r="N79" s="187"/>
      <c r="O79" s="187"/>
      <c r="P79" s="187"/>
      <c r="Q79" s="187"/>
      <c r="R79" s="187"/>
      <c r="S79" s="187"/>
      <c r="T79" s="117" t="s">
        <v>117</v>
      </c>
      <c r="U79" s="222"/>
      <c r="V79" s="181" t="s">
        <v>54</v>
      </c>
      <c r="W79" s="182"/>
      <c r="X79" s="117"/>
      <c r="Y79" s="117"/>
      <c r="Z79" s="142"/>
    </row>
  </sheetData>
  <mergeCells count="415">
    <mergeCell ref="T2:Z2"/>
    <mergeCell ref="T3:U4"/>
    <mergeCell ref="V3:Z4"/>
    <mergeCell ref="A4:B4"/>
    <mergeCell ref="C4:F4"/>
    <mergeCell ref="G4:K4"/>
    <mergeCell ref="L4:S4"/>
    <mergeCell ref="A2:B3"/>
    <mergeCell ref="C2:C3"/>
    <mergeCell ref="D2:D3"/>
    <mergeCell ref="E2:E3"/>
    <mergeCell ref="F2:F3"/>
    <mergeCell ref="G2:S3"/>
    <mergeCell ref="A5:B5"/>
    <mergeCell ref="C5:F5"/>
    <mergeCell ref="G5:K5"/>
    <mergeCell ref="L5:S5"/>
    <mergeCell ref="T5:U6"/>
    <mergeCell ref="V5:Z6"/>
    <mergeCell ref="A6:B6"/>
    <mergeCell ref="C6:F6"/>
    <mergeCell ref="G6:K6"/>
    <mergeCell ref="L6:S6"/>
    <mergeCell ref="P7:Q8"/>
    <mergeCell ref="R7:S8"/>
    <mergeCell ref="T7:U7"/>
    <mergeCell ref="V7:X8"/>
    <mergeCell ref="Y7:Z8"/>
    <mergeCell ref="T8:U8"/>
    <mergeCell ref="A7:F8"/>
    <mergeCell ref="G7:I8"/>
    <mergeCell ref="J7:J8"/>
    <mergeCell ref="K7:K8"/>
    <mergeCell ref="L7:M8"/>
    <mergeCell ref="N7:O8"/>
    <mergeCell ref="T9:U9"/>
    <mergeCell ref="V9:W9"/>
    <mergeCell ref="Y9:Z11"/>
    <mergeCell ref="A10:F10"/>
    <mergeCell ref="G10:I10"/>
    <mergeCell ref="L10:M10"/>
    <mergeCell ref="N10:O10"/>
    <mergeCell ref="P10:Q10"/>
    <mergeCell ref="R10:S10"/>
    <mergeCell ref="T10:U10"/>
    <mergeCell ref="A9:F9"/>
    <mergeCell ref="G9:I9"/>
    <mergeCell ref="L9:M9"/>
    <mergeCell ref="N9:O9"/>
    <mergeCell ref="P9:Q9"/>
    <mergeCell ref="R9:S9"/>
    <mergeCell ref="V10:W10"/>
    <mergeCell ref="A11:F11"/>
    <mergeCell ref="G11:I11"/>
    <mergeCell ref="L11:M11"/>
    <mergeCell ref="N11:O11"/>
    <mergeCell ref="P11:Q11"/>
    <mergeCell ref="R11:S11"/>
    <mergeCell ref="T11:U11"/>
    <mergeCell ref="V11:W11"/>
    <mergeCell ref="W14:X14"/>
    <mergeCell ref="J15:K15"/>
    <mergeCell ref="L15:P15"/>
    <mergeCell ref="Q15:R15"/>
    <mergeCell ref="S15:T15"/>
    <mergeCell ref="W15:X15"/>
    <mergeCell ref="V12:X13"/>
    <mergeCell ref="Y12:Z13"/>
    <mergeCell ref="A13:D13"/>
    <mergeCell ref="J13:K13"/>
    <mergeCell ref="L13:S13"/>
    <mergeCell ref="A14:A17"/>
    <mergeCell ref="J14:K14"/>
    <mergeCell ref="L14:P14"/>
    <mergeCell ref="Q14:R14"/>
    <mergeCell ref="S14:T14"/>
    <mergeCell ref="A12:B12"/>
    <mergeCell ref="E12:F13"/>
    <mergeCell ref="G12:I13"/>
    <mergeCell ref="J12:K12"/>
    <mergeCell ref="L12:S12"/>
    <mergeCell ref="T12:U13"/>
    <mergeCell ref="W17:X17"/>
    <mergeCell ref="A18:A26"/>
    <mergeCell ref="G18:I26"/>
    <mergeCell ref="J18:K18"/>
    <mergeCell ref="L18:P18"/>
    <mergeCell ref="Q18:R18"/>
    <mergeCell ref="S18:T18"/>
    <mergeCell ref="W18:X18"/>
    <mergeCell ref="B19:D19"/>
    <mergeCell ref="J19:K19"/>
    <mergeCell ref="G16:I17"/>
    <mergeCell ref="J16:K16"/>
    <mergeCell ref="L16:P16"/>
    <mergeCell ref="Q16:R16"/>
    <mergeCell ref="S16:T16"/>
    <mergeCell ref="W16:X16"/>
    <mergeCell ref="J17:K17"/>
    <mergeCell ref="L17:P17"/>
    <mergeCell ref="Q17:R17"/>
    <mergeCell ref="S17:T17"/>
    <mergeCell ref="L19:P19"/>
    <mergeCell ref="Q19:R19"/>
    <mergeCell ref="S19:T19"/>
    <mergeCell ref="W19:X19"/>
    <mergeCell ref="J20:K20"/>
    <mergeCell ref="L20:P20"/>
    <mergeCell ref="Q20:R20"/>
    <mergeCell ref="S20:T20"/>
    <mergeCell ref="W20:X20"/>
    <mergeCell ref="J21:K21"/>
    <mergeCell ref="L21:P21"/>
    <mergeCell ref="Q21:R21"/>
    <mergeCell ref="S21:T21"/>
    <mergeCell ref="W21:X21"/>
    <mergeCell ref="J22:K22"/>
    <mergeCell ref="L22:P22"/>
    <mergeCell ref="Q22:R22"/>
    <mergeCell ref="S22:T22"/>
    <mergeCell ref="W22:X22"/>
    <mergeCell ref="J23:K23"/>
    <mergeCell ref="L23:P23"/>
    <mergeCell ref="Q23:R23"/>
    <mergeCell ref="S23:T23"/>
    <mergeCell ref="W23:X23"/>
    <mergeCell ref="J24:K24"/>
    <mergeCell ref="L24:P24"/>
    <mergeCell ref="Q24:R24"/>
    <mergeCell ref="S24:T24"/>
    <mergeCell ref="W24:X24"/>
    <mergeCell ref="J25:K25"/>
    <mergeCell ref="L25:P25"/>
    <mergeCell ref="Q25:R25"/>
    <mergeCell ref="S25:T25"/>
    <mergeCell ref="W25:X25"/>
    <mergeCell ref="J26:K26"/>
    <mergeCell ref="L26:P26"/>
    <mergeCell ref="Q26:R26"/>
    <mergeCell ref="S26:T26"/>
    <mergeCell ref="W26:X26"/>
    <mergeCell ref="W27:X27"/>
    <mergeCell ref="G28:H28"/>
    <mergeCell ref="J28:K28"/>
    <mergeCell ref="L28:P28"/>
    <mergeCell ref="Q28:R28"/>
    <mergeCell ref="S28:T28"/>
    <mergeCell ref="W28:X28"/>
    <mergeCell ref="A27:A29"/>
    <mergeCell ref="G27:H27"/>
    <mergeCell ref="J27:K27"/>
    <mergeCell ref="L27:P27"/>
    <mergeCell ref="Q27:R27"/>
    <mergeCell ref="S27:T27"/>
    <mergeCell ref="G29:H29"/>
    <mergeCell ref="J29:K29"/>
    <mergeCell ref="L29:P29"/>
    <mergeCell ref="Q29:R29"/>
    <mergeCell ref="S29:T29"/>
    <mergeCell ref="W29:X29"/>
    <mergeCell ref="A30:A35"/>
    <mergeCell ref="G30:H30"/>
    <mergeCell ref="J30:K30"/>
    <mergeCell ref="L30:P30"/>
    <mergeCell ref="Q30:R30"/>
    <mergeCell ref="S30:T30"/>
    <mergeCell ref="W30:X30"/>
    <mergeCell ref="G31:H31"/>
    <mergeCell ref="J31:K31"/>
    <mergeCell ref="L31:P31"/>
    <mergeCell ref="Q31:R31"/>
    <mergeCell ref="S31:T31"/>
    <mergeCell ref="W31:X31"/>
    <mergeCell ref="G32:H32"/>
    <mergeCell ref="J32:K32"/>
    <mergeCell ref="L32:P32"/>
    <mergeCell ref="Q32:R32"/>
    <mergeCell ref="S32:T32"/>
    <mergeCell ref="G34:H34"/>
    <mergeCell ref="J34:K34"/>
    <mergeCell ref="L34:P34"/>
    <mergeCell ref="Q34:R34"/>
    <mergeCell ref="S34:T34"/>
    <mergeCell ref="W34:X34"/>
    <mergeCell ref="W32:X32"/>
    <mergeCell ref="G33:H33"/>
    <mergeCell ref="J33:K33"/>
    <mergeCell ref="L33:P33"/>
    <mergeCell ref="Q33:R33"/>
    <mergeCell ref="S33:T33"/>
    <mergeCell ref="W33:X33"/>
    <mergeCell ref="G36:H36"/>
    <mergeCell ref="J36:K36"/>
    <mergeCell ref="L36:P36"/>
    <mergeCell ref="Q36:R36"/>
    <mergeCell ref="S36:T36"/>
    <mergeCell ref="W36:X36"/>
    <mergeCell ref="G35:H35"/>
    <mergeCell ref="J35:K35"/>
    <mergeCell ref="L35:P35"/>
    <mergeCell ref="Q35:R35"/>
    <mergeCell ref="S35:T35"/>
    <mergeCell ref="W35:X35"/>
    <mergeCell ref="G38:H38"/>
    <mergeCell ref="J38:K38"/>
    <mergeCell ref="L38:P38"/>
    <mergeCell ref="Q38:R38"/>
    <mergeCell ref="S38:T38"/>
    <mergeCell ref="W38:X38"/>
    <mergeCell ref="G37:H37"/>
    <mergeCell ref="J37:K37"/>
    <mergeCell ref="L37:P37"/>
    <mergeCell ref="Q37:R37"/>
    <mergeCell ref="S37:T37"/>
    <mergeCell ref="W37:X37"/>
    <mergeCell ref="W39:X39"/>
    <mergeCell ref="G40:H40"/>
    <mergeCell ref="J40:K40"/>
    <mergeCell ref="L40:P40"/>
    <mergeCell ref="Q40:R40"/>
    <mergeCell ref="S40:T40"/>
    <mergeCell ref="W40:X40"/>
    <mergeCell ref="A39:A40"/>
    <mergeCell ref="G39:H39"/>
    <mergeCell ref="J39:K39"/>
    <mergeCell ref="L39:P39"/>
    <mergeCell ref="Q39:R39"/>
    <mergeCell ref="S39:T39"/>
    <mergeCell ref="W41:X41"/>
    <mergeCell ref="G42:H42"/>
    <mergeCell ref="J42:K42"/>
    <mergeCell ref="L42:P42"/>
    <mergeCell ref="Q42:R42"/>
    <mergeCell ref="S42:T42"/>
    <mergeCell ref="W42:X42"/>
    <mergeCell ref="A41:A43"/>
    <mergeCell ref="G41:H41"/>
    <mergeCell ref="J41:K41"/>
    <mergeCell ref="L41:P41"/>
    <mergeCell ref="Q41:R41"/>
    <mergeCell ref="S41:T41"/>
    <mergeCell ref="G43:H43"/>
    <mergeCell ref="J43:K43"/>
    <mergeCell ref="L43:P43"/>
    <mergeCell ref="Q43:R43"/>
    <mergeCell ref="S43:T43"/>
    <mergeCell ref="W43:X43"/>
    <mergeCell ref="A44:A45"/>
    <mergeCell ref="G44:H44"/>
    <mergeCell ref="J44:K44"/>
    <mergeCell ref="L44:P44"/>
    <mergeCell ref="Q44:R44"/>
    <mergeCell ref="S44:T44"/>
    <mergeCell ref="W44:X44"/>
    <mergeCell ref="G45:H45"/>
    <mergeCell ref="J45:K45"/>
    <mergeCell ref="L45:P45"/>
    <mergeCell ref="Q45:R45"/>
    <mergeCell ref="S45:T45"/>
    <mergeCell ref="W45:X45"/>
    <mergeCell ref="A46:A48"/>
    <mergeCell ref="G46:H46"/>
    <mergeCell ref="J46:K46"/>
    <mergeCell ref="L46:P46"/>
    <mergeCell ref="Q46:R46"/>
    <mergeCell ref="G48:H48"/>
    <mergeCell ref="J48:K48"/>
    <mergeCell ref="L48:P48"/>
    <mergeCell ref="Q48:R48"/>
    <mergeCell ref="S48:T48"/>
    <mergeCell ref="W48:X48"/>
    <mergeCell ref="S46:T46"/>
    <mergeCell ref="W46:X46"/>
    <mergeCell ref="G47:H47"/>
    <mergeCell ref="J47:K47"/>
    <mergeCell ref="L47:P47"/>
    <mergeCell ref="Q47:R47"/>
    <mergeCell ref="S47:T47"/>
    <mergeCell ref="W47:X47"/>
    <mergeCell ref="W49:X49"/>
    <mergeCell ref="G50:H50"/>
    <mergeCell ref="J50:K50"/>
    <mergeCell ref="L50:P50"/>
    <mergeCell ref="Q50:R50"/>
    <mergeCell ref="S50:T50"/>
    <mergeCell ref="W50:X50"/>
    <mergeCell ref="A49:A51"/>
    <mergeCell ref="G49:H49"/>
    <mergeCell ref="J49:K49"/>
    <mergeCell ref="L49:P49"/>
    <mergeCell ref="Q49:R49"/>
    <mergeCell ref="S49:T49"/>
    <mergeCell ref="G51:H51"/>
    <mergeCell ref="J51:K51"/>
    <mergeCell ref="L51:P51"/>
    <mergeCell ref="Q51:R51"/>
    <mergeCell ref="S51:T51"/>
    <mergeCell ref="W51:X51"/>
    <mergeCell ref="A52:A54"/>
    <mergeCell ref="G52:H52"/>
    <mergeCell ref="J52:K52"/>
    <mergeCell ref="L52:P52"/>
    <mergeCell ref="Q52:R52"/>
    <mergeCell ref="S52:T52"/>
    <mergeCell ref="W52:X52"/>
    <mergeCell ref="G53:H53"/>
    <mergeCell ref="J53:K53"/>
    <mergeCell ref="L53:P53"/>
    <mergeCell ref="Q53:R53"/>
    <mergeCell ref="S53:T53"/>
    <mergeCell ref="W53:X53"/>
    <mergeCell ref="G54:H54"/>
    <mergeCell ref="J54:K54"/>
    <mergeCell ref="L54:P54"/>
    <mergeCell ref="Q54:R54"/>
    <mergeCell ref="S54:T54"/>
    <mergeCell ref="W54:X54"/>
    <mergeCell ref="A55:A57"/>
    <mergeCell ref="G55:H55"/>
    <mergeCell ref="J55:K55"/>
    <mergeCell ref="L55:P55"/>
    <mergeCell ref="Q55:R55"/>
    <mergeCell ref="S55:T55"/>
    <mergeCell ref="W55:X55"/>
    <mergeCell ref="G56:H56"/>
    <mergeCell ref="J56:K56"/>
    <mergeCell ref="L56:P56"/>
    <mergeCell ref="Q56:R56"/>
    <mergeCell ref="S56:T56"/>
    <mergeCell ref="W56:X56"/>
    <mergeCell ref="G57:H57"/>
    <mergeCell ref="J57:K57"/>
    <mergeCell ref="L57:P57"/>
    <mergeCell ref="Q57:R57"/>
    <mergeCell ref="S57:T57"/>
    <mergeCell ref="W57:X57"/>
    <mergeCell ref="W58:X58"/>
    <mergeCell ref="G59:H59"/>
    <mergeCell ref="J59:K59"/>
    <mergeCell ref="L59:P59"/>
    <mergeCell ref="Q59:R59"/>
    <mergeCell ref="S59:T59"/>
    <mergeCell ref="W59:X59"/>
    <mergeCell ref="A58:A60"/>
    <mergeCell ref="G58:H58"/>
    <mergeCell ref="J58:K58"/>
    <mergeCell ref="L58:P58"/>
    <mergeCell ref="Q58:R58"/>
    <mergeCell ref="S58:T58"/>
    <mergeCell ref="G60:H60"/>
    <mergeCell ref="J60:K60"/>
    <mergeCell ref="L60:P60"/>
    <mergeCell ref="Q60:R60"/>
    <mergeCell ref="G65:H65"/>
    <mergeCell ref="G66:H66"/>
    <mergeCell ref="A67:A69"/>
    <mergeCell ref="G67:H67"/>
    <mergeCell ref="J67:J69"/>
    <mergeCell ref="K67:S69"/>
    <mergeCell ref="S60:T60"/>
    <mergeCell ref="W60:X60"/>
    <mergeCell ref="A61:A63"/>
    <mergeCell ref="G61:H61"/>
    <mergeCell ref="J61:K66"/>
    <mergeCell ref="L61:Z66"/>
    <mergeCell ref="G62:H62"/>
    <mergeCell ref="G63:H63"/>
    <mergeCell ref="A64:A66"/>
    <mergeCell ref="G64:H64"/>
    <mergeCell ref="E71:H71"/>
    <mergeCell ref="J71:M71"/>
    <mergeCell ref="N71:S71"/>
    <mergeCell ref="A72:D72"/>
    <mergeCell ref="E72:H72"/>
    <mergeCell ref="J72:M72"/>
    <mergeCell ref="N72:S72"/>
    <mergeCell ref="T67:V69"/>
    <mergeCell ref="W67:Z69"/>
    <mergeCell ref="G68:H68"/>
    <mergeCell ref="G69:H69"/>
    <mergeCell ref="A70:D70"/>
    <mergeCell ref="E70:H70"/>
    <mergeCell ref="J70:M70"/>
    <mergeCell ref="N70:S70"/>
    <mergeCell ref="U70:U79"/>
    <mergeCell ref="A71:D71"/>
    <mergeCell ref="A75:D75"/>
    <mergeCell ref="E75:H75"/>
    <mergeCell ref="J75:M75"/>
    <mergeCell ref="N75:S75"/>
    <mergeCell ref="A76:D76"/>
    <mergeCell ref="E76:H76"/>
    <mergeCell ref="J76:M76"/>
    <mergeCell ref="N76:S76"/>
    <mergeCell ref="A73:D73"/>
    <mergeCell ref="G73:H73"/>
    <mergeCell ref="J73:M73"/>
    <mergeCell ref="N73:S73"/>
    <mergeCell ref="A74:D74"/>
    <mergeCell ref="G74:H74"/>
    <mergeCell ref="J74:M74"/>
    <mergeCell ref="N74:S74"/>
    <mergeCell ref="B79:D79"/>
    <mergeCell ref="F79:I79"/>
    <mergeCell ref="J79:M79"/>
    <mergeCell ref="N79:S79"/>
    <mergeCell ref="V79:W79"/>
    <mergeCell ref="A77:D77"/>
    <mergeCell ref="E77:H77"/>
    <mergeCell ref="J77:M77"/>
    <mergeCell ref="N77:S77"/>
    <mergeCell ref="A78:D78"/>
    <mergeCell ref="E78:H78"/>
    <mergeCell ref="J78:M78"/>
    <mergeCell ref="N78:S78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8"/>
  <sheetViews>
    <sheetView topLeftCell="A10" workbookViewId="0">
      <selection activeCell="B23" sqref="B23:H28"/>
    </sheetView>
  </sheetViews>
  <sheetFormatPr defaultRowHeight="17" x14ac:dyDescent="0.45"/>
  <cols>
    <col min="3" max="3" width="30.25" customWidth="1"/>
    <col min="9" max="9" width="9" customWidth="1"/>
    <col min="10" max="10" width="12" customWidth="1"/>
    <col min="11" max="14" width="8.75" bestFit="1" customWidth="1"/>
  </cols>
  <sheetData>
    <row r="2" spans="2:14" x14ac:dyDescent="0.45">
      <c r="B2" t="s">
        <v>516</v>
      </c>
      <c r="C2" t="s">
        <v>420</v>
      </c>
      <c r="D2">
        <v>180.779</v>
      </c>
      <c r="E2">
        <v>1</v>
      </c>
      <c r="F2">
        <v>1</v>
      </c>
      <c r="G2">
        <v>1</v>
      </c>
    </row>
    <row r="3" spans="2:14" x14ac:dyDescent="0.45">
      <c r="B3" t="s">
        <v>517</v>
      </c>
      <c r="C3" t="s">
        <v>383</v>
      </c>
      <c r="D3">
        <v>574.34162500000002</v>
      </c>
      <c r="E3">
        <v>1</v>
      </c>
      <c r="F3">
        <v>1</v>
      </c>
      <c r="G3">
        <v>6</v>
      </c>
    </row>
    <row r="4" spans="2:14" x14ac:dyDescent="0.45">
      <c r="B4" t="s">
        <v>386</v>
      </c>
      <c r="C4" t="s">
        <v>421</v>
      </c>
      <c r="D4">
        <v>47.51</v>
      </c>
      <c r="E4">
        <v>1</v>
      </c>
      <c r="F4">
        <v>1</v>
      </c>
      <c r="G4">
        <v>1</v>
      </c>
    </row>
    <row r="5" spans="2:14" x14ac:dyDescent="0.45">
      <c r="B5" t="s">
        <v>388</v>
      </c>
      <c r="C5" t="s">
        <v>422</v>
      </c>
      <c r="D5">
        <v>4.6399999999999997</v>
      </c>
      <c r="E5">
        <v>1</v>
      </c>
      <c r="F5">
        <v>1</v>
      </c>
      <c r="G5">
        <v>1</v>
      </c>
    </row>
    <row r="6" spans="2:14" x14ac:dyDescent="0.45">
      <c r="B6">
        <v>644900310</v>
      </c>
      <c r="C6" t="s">
        <v>423</v>
      </c>
      <c r="D6">
        <v>108</v>
      </c>
      <c r="E6">
        <v>1</v>
      </c>
      <c r="F6">
        <v>5</v>
      </c>
      <c r="G6">
        <v>10</v>
      </c>
    </row>
    <row r="7" spans="2:14" x14ac:dyDescent="0.45">
      <c r="B7">
        <v>641901220</v>
      </c>
      <c r="C7" t="s">
        <v>424</v>
      </c>
      <c r="D7">
        <v>589</v>
      </c>
      <c r="E7">
        <v>1</v>
      </c>
      <c r="F7">
        <v>3</v>
      </c>
      <c r="G7">
        <v>7</v>
      </c>
    </row>
    <row r="8" spans="2:14" x14ac:dyDescent="0.45">
      <c r="B8" t="s">
        <v>390</v>
      </c>
      <c r="C8" t="s">
        <v>425</v>
      </c>
      <c r="D8">
        <v>14.65</v>
      </c>
      <c r="E8">
        <v>1</v>
      </c>
      <c r="F8">
        <v>1</v>
      </c>
      <c r="G8">
        <v>3</v>
      </c>
    </row>
    <row r="9" spans="2:14" x14ac:dyDescent="0.45">
      <c r="B9" t="s">
        <v>518</v>
      </c>
      <c r="C9" t="s">
        <v>426</v>
      </c>
      <c r="D9">
        <v>13.99</v>
      </c>
      <c r="E9">
        <v>1</v>
      </c>
      <c r="F9">
        <v>1</v>
      </c>
      <c r="G9">
        <v>1</v>
      </c>
    </row>
    <row r="10" spans="2:14" x14ac:dyDescent="0.45">
      <c r="B10">
        <v>644904490</v>
      </c>
      <c r="C10" t="s">
        <v>427</v>
      </c>
      <c r="D10">
        <v>1544</v>
      </c>
      <c r="E10">
        <v>1</v>
      </c>
      <c r="F10">
        <v>2</v>
      </c>
      <c r="G10">
        <v>3</v>
      </c>
      <c r="I10" s="351">
        <v>644904070</v>
      </c>
      <c r="J10" s="351" t="s">
        <v>430</v>
      </c>
      <c r="K10" s="351">
        <v>1403</v>
      </c>
      <c r="L10" s="351">
        <v>1</v>
      </c>
      <c r="M10" s="351">
        <v>3</v>
      </c>
      <c r="N10" s="351">
        <v>3</v>
      </c>
    </row>
    <row r="11" spans="2:14" x14ac:dyDescent="0.45">
      <c r="B11">
        <v>644902271</v>
      </c>
      <c r="C11" t="s">
        <v>428</v>
      </c>
      <c r="D11">
        <v>1632</v>
      </c>
      <c r="E11">
        <v>1</v>
      </c>
      <c r="F11">
        <v>1</v>
      </c>
      <c r="G11">
        <v>5</v>
      </c>
      <c r="I11" s="351">
        <v>644904490</v>
      </c>
      <c r="J11" s="351" t="s">
        <v>427</v>
      </c>
      <c r="K11" s="351">
        <v>1544</v>
      </c>
      <c r="L11" s="351">
        <v>1</v>
      </c>
      <c r="M11" s="351">
        <v>2</v>
      </c>
      <c r="N11" s="351">
        <v>3</v>
      </c>
    </row>
    <row r="12" spans="2:14" x14ac:dyDescent="0.45">
      <c r="B12" t="s">
        <v>392</v>
      </c>
      <c r="C12" t="s">
        <v>429</v>
      </c>
      <c r="D12">
        <v>40.18</v>
      </c>
      <c r="E12">
        <v>1</v>
      </c>
      <c r="F12">
        <v>1</v>
      </c>
      <c r="G12">
        <v>11</v>
      </c>
      <c r="I12" s="351">
        <v>644902271</v>
      </c>
      <c r="J12" s="351" t="s">
        <v>428</v>
      </c>
      <c r="K12" s="351">
        <v>1632</v>
      </c>
      <c r="L12" s="351">
        <v>1</v>
      </c>
      <c r="M12" s="351">
        <v>1</v>
      </c>
      <c r="N12" s="351">
        <v>5</v>
      </c>
    </row>
    <row r="13" spans="2:14" x14ac:dyDescent="0.45">
      <c r="B13">
        <v>644904070</v>
      </c>
      <c r="C13" t="s">
        <v>430</v>
      </c>
      <c r="D13">
        <v>1403</v>
      </c>
      <c r="E13">
        <v>1</v>
      </c>
      <c r="F13">
        <v>3</v>
      </c>
      <c r="G13">
        <v>3</v>
      </c>
      <c r="I13" s="351">
        <v>645000450</v>
      </c>
      <c r="J13" s="351" t="s">
        <v>437</v>
      </c>
      <c r="K13" s="351">
        <v>861</v>
      </c>
      <c r="L13" s="351">
        <v>1</v>
      </c>
      <c r="M13" s="351">
        <v>3</v>
      </c>
      <c r="N13" s="351">
        <v>5</v>
      </c>
    </row>
    <row r="14" spans="2:14" x14ac:dyDescent="0.45">
      <c r="B14" t="s">
        <v>519</v>
      </c>
      <c r="C14" t="s">
        <v>431</v>
      </c>
      <c r="D14">
        <v>12.38</v>
      </c>
      <c r="E14">
        <v>1</v>
      </c>
      <c r="F14">
        <v>3</v>
      </c>
      <c r="G14">
        <v>3</v>
      </c>
      <c r="I14" s="351">
        <v>0</v>
      </c>
      <c r="J14" s="351" t="s">
        <v>432</v>
      </c>
      <c r="K14" s="351">
        <v>0</v>
      </c>
      <c r="L14" s="351">
        <v>1</v>
      </c>
      <c r="M14" s="351">
        <v>2</v>
      </c>
      <c r="N14" s="351">
        <v>1</v>
      </c>
    </row>
    <row r="15" spans="2:14" x14ac:dyDescent="0.45">
      <c r="C15" t="s">
        <v>432</v>
      </c>
      <c r="E15">
        <v>1</v>
      </c>
      <c r="F15">
        <v>2</v>
      </c>
      <c r="G15">
        <v>1</v>
      </c>
      <c r="I15" s="351">
        <v>641902780</v>
      </c>
      <c r="J15" s="351" t="s">
        <v>433</v>
      </c>
      <c r="K15" s="351">
        <v>700</v>
      </c>
      <c r="L15" s="351">
        <v>1</v>
      </c>
      <c r="M15" s="351">
        <v>2</v>
      </c>
      <c r="N15" s="351">
        <v>6</v>
      </c>
    </row>
    <row r="16" spans="2:14" x14ac:dyDescent="0.45">
      <c r="B16">
        <v>641902780</v>
      </c>
      <c r="C16" t="s">
        <v>433</v>
      </c>
      <c r="D16">
        <v>700</v>
      </c>
      <c r="E16">
        <v>1</v>
      </c>
      <c r="F16">
        <v>2</v>
      </c>
      <c r="G16">
        <v>6</v>
      </c>
      <c r="I16" s="351">
        <v>671801140</v>
      </c>
      <c r="J16" s="351" t="s">
        <v>434</v>
      </c>
      <c r="K16" s="351">
        <v>300</v>
      </c>
      <c r="L16" s="351">
        <v>1</v>
      </c>
      <c r="M16" s="351">
        <v>1</v>
      </c>
      <c r="N16" s="351">
        <v>1</v>
      </c>
    </row>
    <row r="17" spans="2:15" x14ac:dyDescent="0.45">
      <c r="B17">
        <v>671801140</v>
      </c>
      <c r="C17" t="s">
        <v>434</v>
      </c>
      <c r="D17">
        <v>300</v>
      </c>
      <c r="E17">
        <v>1</v>
      </c>
      <c r="F17">
        <v>1</v>
      </c>
      <c r="G17">
        <v>1</v>
      </c>
      <c r="I17" s="351">
        <v>655501561</v>
      </c>
      <c r="J17" s="351" t="s">
        <v>435</v>
      </c>
      <c r="K17" s="351">
        <v>3656</v>
      </c>
      <c r="L17" s="351">
        <v>1</v>
      </c>
      <c r="M17" s="351">
        <v>1</v>
      </c>
      <c r="N17" s="351">
        <v>1</v>
      </c>
    </row>
    <row r="18" spans="2:15" x14ac:dyDescent="0.45">
      <c r="B18">
        <v>655501561</v>
      </c>
      <c r="C18" t="s">
        <v>435</v>
      </c>
      <c r="D18">
        <v>3656</v>
      </c>
      <c r="E18">
        <v>1</v>
      </c>
      <c r="F18">
        <v>1</v>
      </c>
      <c r="G18">
        <v>1</v>
      </c>
      <c r="I18" s="351">
        <v>0</v>
      </c>
      <c r="J18" s="351" t="s">
        <v>436</v>
      </c>
      <c r="K18" s="351">
        <v>0</v>
      </c>
      <c r="L18" s="351">
        <v>1</v>
      </c>
      <c r="M18" s="351">
        <v>2</v>
      </c>
      <c r="N18" s="351">
        <v>1</v>
      </c>
    </row>
    <row r="19" spans="2:15" x14ac:dyDescent="0.45">
      <c r="C19" t="s">
        <v>436</v>
      </c>
      <c r="E19">
        <v>1</v>
      </c>
      <c r="F19">
        <v>2</v>
      </c>
      <c r="G19">
        <v>1</v>
      </c>
    </row>
    <row r="20" spans="2:15" x14ac:dyDescent="0.45">
      <c r="B20" t="s">
        <v>393</v>
      </c>
      <c r="C20" t="s">
        <v>402</v>
      </c>
      <c r="D20">
        <v>14.61</v>
      </c>
      <c r="E20">
        <v>1</v>
      </c>
      <c r="F20">
        <v>2</v>
      </c>
      <c r="G20">
        <v>6</v>
      </c>
      <c r="I20" t="s">
        <v>519</v>
      </c>
      <c r="J20" s="95" t="s">
        <v>431</v>
      </c>
      <c r="K20" s="95">
        <v>1</v>
      </c>
      <c r="L20" s="95">
        <v>3</v>
      </c>
      <c r="M20" s="95">
        <v>3</v>
      </c>
      <c r="O20" s="95">
        <v>12.38</v>
      </c>
    </row>
    <row r="21" spans="2:15" x14ac:dyDescent="0.45">
      <c r="B21">
        <v>645000450</v>
      </c>
      <c r="C21" t="s">
        <v>437</v>
      </c>
      <c r="D21">
        <v>861</v>
      </c>
      <c r="E21">
        <v>1</v>
      </c>
      <c r="F21">
        <v>3</v>
      </c>
      <c r="G21">
        <v>5</v>
      </c>
      <c r="I21" t="s">
        <v>392</v>
      </c>
      <c r="J21" s="95" t="s">
        <v>429</v>
      </c>
      <c r="K21" s="95">
        <v>1</v>
      </c>
      <c r="L21" s="95">
        <v>1</v>
      </c>
      <c r="M21" s="95">
        <v>11</v>
      </c>
      <c r="O21" s="95">
        <v>40.18</v>
      </c>
    </row>
    <row r="22" spans="2:15" x14ac:dyDescent="0.45">
      <c r="B22" t="s">
        <v>394</v>
      </c>
      <c r="C22" t="s">
        <v>403</v>
      </c>
      <c r="D22">
        <v>14.17</v>
      </c>
      <c r="E22">
        <v>1</v>
      </c>
      <c r="F22">
        <v>2</v>
      </c>
      <c r="G22">
        <v>5</v>
      </c>
      <c r="I22" t="s">
        <v>394</v>
      </c>
      <c r="J22" s="95" t="s">
        <v>403</v>
      </c>
      <c r="K22" s="95">
        <v>1</v>
      </c>
      <c r="L22" s="95">
        <v>2</v>
      </c>
      <c r="M22" s="95">
        <v>5</v>
      </c>
      <c r="O22" s="95">
        <v>14.17</v>
      </c>
    </row>
    <row r="23" spans="2:15" x14ac:dyDescent="0.45">
      <c r="B23" t="s">
        <v>520</v>
      </c>
      <c r="C23" t="s">
        <v>438</v>
      </c>
      <c r="D23">
        <v>1</v>
      </c>
      <c r="E23">
        <v>1</v>
      </c>
      <c r="F23">
        <v>1.5</v>
      </c>
      <c r="H23">
        <v>983.01</v>
      </c>
    </row>
    <row r="24" spans="2:15" x14ac:dyDescent="0.45">
      <c r="B24" t="s">
        <v>521</v>
      </c>
      <c r="C24" t="s">
        <v>439</v>
      </c>
      <c r="D24">
        <v>1</v>
      </c>
      <c r="E24">
        <v>4</v>
      </c>
      <c r="F24">
        <v>1.5</v>
      </c>
      <c r="H24">
        <v>132.07</v>
      </c>
    </row>
    <row r="25" spans="2:15" x14ac:dyDescent="0.45">
      <c r="B25" t="s">
        <v>522</v>
      </c>
      <c r="C25" t="s">
        <v>440</v>
      </c>
      <c r="D25">
        <v>1</v>
      </c>
      <c r="E25">
        <v>1</v>
      </c>
      <c r="F25">
        <v>1.5</v>
      </c>
      <c r="H25">
        <v>3703.23</v>
      </c>
    </row>
    <row r="26" spans="2:15" x14ac:dyDescent="0.45">
      <c r="B26" t="s">
        <v>398</v>
      </c>
      <c r="C26" t="s">
        <v>405</v>
      </c>
      <c r="D26">
        <v>1</v>
      </c>
      <c r="E26">
        <v>1</v>
      </c>
      <c r="F26">
        <v>5</v>
      </c>
      <c r="H26">
        <v>53.63</v>
      </c>
    </row>
    <row r="27" spans="2:15" x14ac:dyDescent="0.45">
      <c r="B27" t="s">
        <v>399</v>
      </c>
      <c r="C27" t="s">
        <v>406</v>
      </c>
      <c r="D27">
        <v>1</v>
      </c>
      <c r="E27">
        <v>1</v>
      </c>
      <c r="F27">
        <v>17</v>
      </c>
      <c r="H27">
        <v>3390</v>
      </c>
    </row>
    <row r="28" spans="2:15" x14ac:dyDescent="0.45">
      <c r="B28" t="s">
        <v>400</v>
      </c>
      <c r="C28" t="s">
        <v>407</v>
      </c>
      <c r="D28">
        <v>1</v>
      </c>
      <c r="E28">
        <v>1</v>
      </c>
      <c r="F28">
        <v>1</v>
      </c>
      <c r="H28">
        <v>270.76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1번필수</vt:lpstr>
      <vt:lpstr>1-1번필수</vt:lpstr>
      <vt:lpstr>2번</vt:lpstr>
      <vt:lpstr>2-1번</vt:lpstr>
      <vt:lpstr>포괄</vt:lpstr>
      <vt:lpstr>Sheet1</vt:lpstr>
      <vt:lpstr>문제풀이양식</vt:lpstr>
      <vt:lpstr>입원명세서양식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2009-11-16T05:43:26Z</cp:lastPrinted>
  <dcterms:created xsi:type="dcterms:W3CDTF">2009-04-06T02:35:01Z</dcterms:created>
  <dcterms:modified xsi:type="dcterms:W3CDTF">2018-05-04T03:52:13Z</dcterms:modified>
</cp:coreProperties>
</file>